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5C8F64C0-8F5A-4613-9BCB-DEC4F32C3072}" xr6:coauthVersionLast="47" xr6:coauthVersionMax="47" xr10:uidLastSave="{00000000-0000-0000-0000-000000000000}"/>
  <bookViews>
    <workbookView xWindow="-120" yWindow="-120" windowWidth="20730" windowHeight="11040" activeTab="1" xr2:uid="{269E9F2F-A2FC-4678-A589-E6E1A6DAB1E6}"/>
  </bookViews>
  <sheets>
    <sheet name="葦の会作業所" sheetId="1" r:id="rId1"/>
    <sheet name="あしの家" sheetId="2" r:id="rId2"/>
  </sheets>
  <definedNames>
    <definedName name="_xlnm.Print_Titles" localSheetId="1">あしの家!$1:$5</definedName>
    <definedName name="_xlnm.Print_Titles" localSheetId="0">葦の会作業所!$1:$5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2" i="2" l="1"/>
  <c r="G191" i="2"/>
  <c r="G190" i="2"/>
  <c r="G189" i="2"/>
  <c r="G188" i="2"/>
  <c r="G187" i="2"/>
  <c r="F186" i="2"/>
  <c r="G186" i="2" s="1"/>
  <c r="E186" i="2"/>
  <c r="G185" i="2"/>
  <c r="G184" i="2"/>
  <c r="G183" i="2"/>
  <c r="G182" i="2"/>
  <c r="G181" i="2"/>
  <c r="G180" i="2"/>
  <c r="F179" i="2"/>
  <c r="E179" i="2"/>
  <c r="G179" i="2" s="1"/>
  <c r="G178" i="2"/>
  <c r="G176" i="2"/>
  <c r="F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F160" i="2"/>
  <c r="E160" i="2"/>
  <c r="E173" i="2" s="1"/>
  <c r="G173" i="2" s="1"/>
  <c r="G159" i="2"/>
  <c r="G158" i="2"/>
  <c r="G156" i="2"/>
  <c r="G155" i="2"/>
  <c r="F154" i="2"/>
  <c r="G154" i="2" s="1"/>
  <c r="E154" i="2"/>
  <c r="G153" i="2"/>
  <c r="G152" i="2"/>
  <c r="G151" i="2"/>
  <c r="G150" i="2"/>
  <c r="G149" i="2"/>
  <c r="G148" i="2"/>
  <c r="F147" i="2"/>
  <c r="E147" i="2"/>
  <c r="G147" i="2" s="1"/>
  <c r="G146" i="2"/>
  <c r="G145" i="2"/>
  <c r="G144" i="2"/>
  <c r="G143" i="2"/>
  <c r="F142" i="2"/>
  <c r="G142" i="2" s="1"/>
  <c r="E142" i="2"/>
  <c r="G141" i="2"/>
  <c r="G140" i="2"/>
  <c r="G139" i="2"/>
  <c r="F139" i="2"/>
  <c r="E139" i="2"/>
  <c r="E157" i="2" s="1"/>
  <c r="E136" i="2"/>
  <c r="G135" i="2"/>
  <c r="G134" i="2"/>
  <c r="G133" i="2"/>
  <c r="F133" i="2"/>
  <c r="F136" i="2" s="1"/>
  <c r="E133" i="2"/>
  <c r="G132" i="2"/>
  <c r="G131" i="2"/>
  <c r="F130" i="2"/>
  <c r="G129" i="2"/>
  <c r="G128" i="2"/>
  <c r="G127" i="2"/>
  <c r="F126" i="2"/>
  <c r="E126" i="2"/>
  <c r="E130" i="2" s="1"/>
  <c r="G125" i="2"/>
  <c r="G124" i="2"/>
  <c r="G123" i="2"/>
  <c r="G120" i="2"/>
  <c r="G119" i="2"/>
  <c r="G118" i="2"/>
  <c r="G117" i="2"/>
  <c r="G116" i="2"/>
  <c r="G115" i="2"/>
  <c r="G114" i="2"/>
  <c r="G113" i="2"/>
  <c r="G112" i="2"/>
  <c r="G111" i="2"/>
  <c r="F110" i="2"/>
  <c r="G110" i="2" s="1"/>
  <c r="E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F84" i="2"/>
  <c r="G84" i="2" s="1"/>
  <c r="E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F64" i="2"/>
  <c r="E64" i="2"/>
  <c r="G64" i="2" s="1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F50" i="2"/>
  <c r="F121" i="2" s="1"/>
  <c r="E50" i="2"/>
  <c r="E121" i="2" s="1"/>
  <c r="G121" i="2" s="1"/>
  <c r="G48" i="2"/>
  <c r="G47" i="2"/>
  <c r="F46" i="2"/>
  <c r="E46" i="2"/>
  <c r="G46" i="2" s="1"/>
  <c r="G45" i="2"/>
  <c r="G44" i="2"/>
  <c r="G43" i="2"/>
  <c r="G42" i="2"/>
  <c r="G41" i="2"/>
  <c r="F40" i="2"/>
  <c r="E40" i="2"/>
  <c r="G40" i="2" s="1"/>
  <c r="G39" i="2"/>
  <c r="G38" i="2"/>
  <c r="G37" i="2"/>
  <c r="F37" i="2"/>
  <c r="E37" i="2"/>
  <c r="G36" i="2"/>
  <c r="G35" i="2"/>
  <c r="G34" i="2"/>
  <c r="G33" i="2"/>
  <c r="G32" i="2"/>
  <c r="G31" i="2"/>
  <c r="G30" i="2"/>
  <c r="G29" i="2"/>
  <c r="F28" i="2"/>
  <c r="F27" i="2" s="1"/>
  <c r="E28" i="2"/>
  <c r="E27" i="2" s="1"/>
  <c r="G26" i="2"/>
  <c r="F25" i="2"/>
  <c r="E25" i="2"/>
  <c r="G25" i="2" s="1"/>
  <c r="G24" i="2"/>
  <c r="G23" i="2"/>
  <c r="G22" i="2"/>
  <c r="G21" i="2"/>
  <c r="F21" i="2"/>
  <c r="E21" i="2"/>
  <c r="G20" i="2"/>
  <c r="G19" i="2"/>
  <c r="G18" i="2"/>
  <c r="G17" i="2"/>
  <c r="G16" i="2"/>
  <c r="G15" i="2"/>
  <c r="G14" i="2"/>
  <c r="G13" i="2"/>
  <c r="G12" i="2"/>
  <c r="F11" i="2"/>
  <c r="F10" i="2" s="1"/>
  <c r="E11" i="2"/>
  <c r="G11" i="2" s="1"/>
  <c r="G9" i="2"/>
  <c r="G8" i="2"/>
  <c r="G7" i="2"/>
  <c r="G6" i="2"/>
  <c r="F6" i="2"/>
  <c r="E6" i="2"/>
  <c r="G192" i="1"/>
  <c r="G191" i="1"/>
  <c r="G190" i="1"/>
  <c r="G189" i="1"/>
  <c r="G188" i="1"/>
  <c r="G187" i="1"/>
  <c r="F186" i="1"/>
  <c r="G186" i="1" s="1"/>
  <c r="E186" i="1"/>
  <c r="G185" i="1"/>
  <c r="G184" i="1"/>
  <c r="G183" i="1"/>
  <c r="G182" i="1"/>
  <c r="G181" i="1"/>
  <c r="G180" i="1"/>
  <c r="F179" i="1"/>
  <c r="E179" i="1"/>
  <c r="G179" i="1" s="1"/>
  <c r="G178" i="1"/>
  <c r="G176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F160" i="1"/>
  <c r="F173" i="1" s="1"/>
  <c r="E160" i="1"/>
  <c r="G160" i="1" s="1"/>
  <c r="G159" i="1"/>
  <c r="G158" i="1"/>
  <c r="F157" i="1"/>
  <c r="G156" i="1"/>
  <c r="G155" i="1"/>
  <c r="G154" i="1"/>
  <c r="F154" i="1"/>
  <c r="E154" i="1"/>
  <c r="G153" i="1"/>
  <c r="G152" i="1"/>
  <c r="G151" i="1"/>
  <c r="G150" i="1"/>
  <c r="G149" i="1"/>
  <c r="G148" i="1"/>
  <c r="F147" i="1"/>
  <c r="E147" i="1"/>
  <c r="G147" i="1" s="1"/>
  <c r="G146" i="1"/>
  <c r="G145" i="1"/>
  <c r="G144" i="1"/>
  <c r="G143" i="1"/>
  <c r="G142" i="1"/>
  <c r="F142" i="1"/>
  <c r="E142" i="1"/>
  <c r="G141" i="1"/>
  <c r="G140" i="1"/>
  <c r="F139" i="1"/>
  <c r="E139" i="1"/>
  <c r="E157" i="1" s="1"/>
  <c r="G135" i="1"/>
  <c r="G134" i="1"/>
  <c r="F133" i="1"/>
  <c r="F136" i="1" s="1"/>
  <c r="E133" i="1"/>
  <c r="G133" i="1" s="1"/>
  <c r="G132" i="1"/>
  <c r="G131" i="1"/>
  <c r="G129" i="1"/>
  <c r="G128" i="1"/>
  <c r="G127" i="1"/>
  <c r="F126" i="1"/>
  <c r="F130" i="1" s="1"/>
  <c r="F137" i="1" s="1"/>
  <c r="E126" i="1"/>
  <c r="G126" i="1" s="1"/>
  <c r="G125" i="1"/>
  <c r="G124" i="1"/>
  <c r="G123" i="1"/>
  <c r="G120" i="1"/>
  <c r="G119" i="1"/>
  <c r="G118" i="1"/>
  <c r="G117" i="1"/>
  <c r="G116" i="1"/>
  <c r="G115" i="1"/>
  <c r="G114" i="1"/>
  <c r="G113" i="1"/>
  <c r="G112" i="1"/>
  <c r="G111" i="1"/>
  <c r="G110" i="1"/>
  <c r="F110" i="1"/>
  <c r="E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F84" i="1"/>
  <c r="G84" i="1" s="1"/>
  <c r="E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F64" i="1"/>
  <c r="E64" i="1"/>
  <c r="G64" i="1" s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F50" i="1"/>
  <c r="F121" i="1" s="1"/>
  <c r="E50" i="1"/>
  <c r="G50" i="1" s="1"/>
  <c r="G48" i="1"/>
  <c r="G47" i="1"/>
  <c r="F46" i="1"/>
  <c r="E46" i="1"/>
  <c r="G46" i="1" s="1"/>
  <c r="G45" i="1"/>
  <c r="G44" i="1"/>
  <c r="G43" i="1"/>
  <c r="G42" i="1"/>
  <c r="G41" i="1"/>
  <c r="F40" i="1"/>
  <c r="E40" i="1"/>
  <c r="G40" i="1" s="1"/>
  <c r="G39" i="1"/>
  <c r="G38" i="1"/>
  <c r="F37" i="1"/>
  <c r="E37" i="1"/>
  <c r="G37" i="1" s="1"/>
  <c r="G36" i="1"/>
  <c r="G35" i="1"/>
  <c r="G34" i="1"/>
  <c r="G33" i="1"/>
  <c r="G32" i="1"/>
  <c r="G31" i="1"/>
  <c r="G30" i="1"/>
  <c r="G29" i="1"/>
  <c r="F28" i="1"/>
  <c r="F27" i="1" s="1"/>
  <c r="E28" i="1"/>
  <c r="E27" i="1" s="1"/>
  <c r="G26" i="1"/>
  <c r="F25" i="1"/>
  <c r="E25" i="1"/>
  <c r="G25" i="1" s="1"/>
  <c r="G24" i="1"/>
  <c r="G23" i="1"/>
  <c r="G22" i="1"/>
  <c r="F21" i="1"/>
  <c r="E21" i="1"/>
  <c r="G21" i="1" s="1"/>
  <c r="G20" i="1"/>
  <c r="G19" i="1"/>
  <c r="G18" i="1"/>
  <c r="G17" i="1"/>
  <c r="G16" i="1"/>
  <c r="G15" i="1"/>
  <c r="G14" i="1"/>
  <c r="G13" i="1"/>
  <c r="G12" i="1"/>
  <c r="F11" i="1"/>
  <c r="E11" i="1"/>
  <c r="G9" i="1"/>
  <c r="G8" i="1"/>
  <c r="G7" i="1"/>
  <c r="G6" i="1"/>
  <c r="F6" i="1"/>
  <c r="E6" i="1"/>
  <c r="F49" i="1" l="1"/>
  <c r="F122" i="1" s="1"/>
  <c r="F138" i="1" s="1"/>
  <c r="E10" i="1"/>
  <c r="G27" i="1"/>
  <c r="G27" i="2"/>
  <c r="G130" i="2"/>
  <c r="E137" i="2"/>
  <c r="G157" i="1"/>
  <c r="F174" i="1"/>
  <c r="F137" i="2"/>
  <c r="G136" i="2"/>
  <c r="F10" i="1"/>
  <c r="E174" i="2"/>
  <c r="G174" i="2" s="1"/>
  <c r="F49" i="2"/>
  <c r="F122" i="2" s="1"/>
  <c r="F138" i="2" s="1"/>
  <c r="F175" i="2" s="1"/>
  <c r="F177" i="2" s="1"/>
  <c r="F193" i="2" s="1"/>
  <c r="E130" i="1"/>
  <c r="G28" i="2"/>
  <c r="G50" i="2"/>
  <c r="G126" i="2"/>
  <c r="G160" i="2"/>
  <c r="E121" i="1"/>
  <c r="G121" i="1" s="1"/>
  <c r="E173" i="1"/>
  <c r="G173" i="1" s="1"/>
  <c r="E136" i="1"/>
  <c r="G136" i="1" s="1"/>
  <c r="E10" i="2"/>
  <c r="F157" i="2"/>
  <c r="F174" i="2" s="1"/>
  <c r="G11" i="1"/>
  <c r="G28" i="1"/>
  <c r="G139" i="1"/>
  <c r="E49" i="1" l="1"/>
  <c r="G10" i="1"/>
  <c r="F175" i="1"/>
  <c r="F177" i="1" s="1"/>
  <c r="F193" i="1" s="1"/>
  <c r="G10" i="2"/>
  <c r="E49" i="2"/>
  <c r="E137" i="1"/>
  <c r="G137" i="1" s="1"/>
  <c r="G130" i="1"/>
  <c r="E174" i="1"/>
  <c r="G174" i="1" s="1"/>
  <c r="G137" i="2"/>
  <c r="G157" i="2"/>
  <c r="E122" i="1" l="1"/>
  <c r="G49" i="1"/>
  <c r="G49" i="2"/>
  <c r="E122" i="2"/>
  <c r="G122" i="1" l="1"/>
  <c r="E138" i="1"/>
  <c r="E138" i="2"/>
  <c r="G122" i="2"/>
  <c r="G138" i="2" l="1"/>
  <c r="E175" i="2"/>
  <c r="E175" i="1"/>
  <c r="G138" i="1"/>
  <c r="E177" i="2" l="1"/>
  <c r="G175" i="2"/>
  <c r="E177" i="1"/>
  <c r="G175" i="1"/>
  <c r="G177" i="1" l="1"/>
  <c r="E193" i="1"/>
  <c r="G193" i="1" s="1"/>
  <c r="E193" i="2"/>
  <c r="G193" i="2" s="1"/>
  <c r="G177" i="2"/>
</calcChain>
</file>

<file path=xl/sharedStrings.xml><?xml version="1.0" encoding="utf-8"?>
<sst xmlns="http://schemas.openxmlformats.org/spreadsheetml/2006/main" count="412" uniqueCount="196">
  <si>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</si>
  <si>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葦の会作業所拠点区分  事業活動計算書</t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</si>
  <si>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</si>
  <si>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</si>
  <si>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</si>
  <si>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</si>
  <si>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</si>
  <si>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</si>
  <si>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</si>
  <si>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</si>
  <si>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就労支援事業収益</t>
  </si>
  <si>
    <t>　花販売収益</t>
  </si>
  <si>
    <t>　木箱販売収益</t>
  </si>
  <si>
    <t>　請負事業収益</t>
  </si>
  <si>
    <t>障害福祉サービス等事業収益</t>
  </si>
  <si>
    <t>　自立支援給付費収益</t>
  </si>
  <si>
    <t>　　介護給付費収益</t>
  </si>
  <si>
    <t>　　特例介護給付費収益</t>
  </si>
  <si>
    <t>　　訓練等給付費収益</t>
  </si>
  <si>
    <t>　　特例訓練等給付費収益</t>
  </si>
  <si>
    <t>　　地域相談支援給付費収益</t>
  </si>
  <si>
    <t>　　特例地域相談支援給付費収益</t>
  </si>
  <si>
    <t>　　計画相談支援給付費収益</t>
  </si>
  <si>
    <t>　　特例計画相談支援給付費収益</t>
  </si>
  <si>
    <t>　利用者負担金収益</t>
  </si>
  <si>
    <t>　補足給付費収益</t>
  </si>
  <si>
    <t>　　特定障害者特別給付費収益</t>
  </si>
  <si>
    <t>　　特例特定障害者特別給付費収益</t>
  </si>
  <si>
    <t>　　特定入所障害児食費等給付費収益</t>
  </si>
  <si>
    <t>　特定費用収益</t>
  </si>
  <si>
    <t>　　利用者食費等実費負担分収益</t>
  </si>
  <si>
    <t>　その他の事業収益</t>
  </si>
  <si>
    <t>　　補助金事業収益（公費）</t>
  </si>
  <si>
    <t>　　　足立区重度加算収益</t>
  </si>
  <si>
    <t>　　　東京都サービス推進費収益</t>
  </si>
  <si>
    <t>　　　重度障害者受け入れ補助金収益</t>
  </si>
  <si>
    <t>　　　特例交付金収益</t>
  </si>
  <si>
    <t>　　　コロナ補助金収益</t>
  </si>
  <si>
    <t>　　補助金事業収益（一般）</t>
  </si>
  <si>
    <t>　　受託事業収益（公費）</t>
  </si>
  <si>
    <t>　　受託事業収益（一般）</t>
  </si>
  <si>
    <t>　　その他の事業収益</t>
  </si>
  <si>
    <t>　　　都加算収益</t>
  </si>
  <si>
    <t>　（保険等査定減）</t>
  </si>
  <si>
    <t>公益事業収益</t>
  </si>
  <si>
    <t>　月謝収益</t>
  </si>
  <si>
    <t>　販売収益</t>
  </si>
  <si>
    <t>　受講者負担金収益</t>
  </si>
  <si>
    <t>　その他収益</t>
  </si>
  <si>
    <t>経常経費寄附金収益</t>
  </si>
  <si>
    <t>その他の収益</t>
  </si>
  <si>
    <t>　受入研修費収益</t>
  </si>
  <si>
    <t>　雑収益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</si>
  <si>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</si>
  <si>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</si>
  <si>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</si>
  <si>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</si>
  <si>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</si>
  <si>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</si>
  <si>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賞与引当金繰入</t>
  </si>
  <si>
    <t>　役員退職慰労引当金繰入</t>
  </si>
  <si>
    <t>　非常勤職員給与</t>
  </si>
  <si>
    <t>　非常勤職員賞与</t>
  </si>
  <si>
    <t>　非常勤職員賞与引当金繰入</t>
  </si>
  <si>
    <t>　嘱託医報酬料</t>
  </si>
  <si>
    <t>　派遣職員費</t>
  </si>
  <si>
    <t>　退職給付費用</t>
  </si>
  <si>
    <t>　役員退職慰労金</t>
  </si>
  <si>
    <t>　法定福利費</t>
  </si>
  <si>
    <t>事業費</t>
  </si>
  <si>
    <t>　給食費</t>
  </si>
  <si>
    <t>　保健衛生費</t>
  </si>
  <si>
    <t>　医療費</t>
  </si>
  <si>
    <t>　被服費</t>
  </si>
  <si>
    <t>　教養娯楽費</t>
  </si>
  <si>
    <t>　日用品費</t>
  </si>
  <si>
    <t>　水道光熱費</t>
  </si>
  <si>
    <t>　消耗器具備品費</t>
  </si>
  <si>
    <t>　保険料</t>
  </si>
  <si>
    <t>　賃借料</t>
  </si>
  <si>
    <t>　教育指導費</t>
  </si>
  <si>
    <t>　就職支度費</t>
  </si>
  <si>
    <t>　葬祭費</t>
  </si>
  <si>
    <t>　車輌費</t>
  </si>
  <si>
    <t>　行事費</t>
  </si>
  <si>
    <t>　利用者交通費</t>
  </si>
  <si>
    <t>　業務委託費</t>
  </si>
  <si>
    <t>　棚卸資産評価損</t>
  </si>
  <si>
    <t>　雑費</t>
  </si>
  <si>
    <t>事務費</t>
  </si>
  <si>
    <t>　福利厚生費</t>
  </si>
  <si>
    <t>　職員被服費</t>
  </si>
  <si>
    <t>　採用教育費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</si>
  <si>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</si>
  <si>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</si>
  <si>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</si>
  <si>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</si>
  <si>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</si>
  <si>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</si>
  <si>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</si>
  <si>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</si>
  <si>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手数料</t>
  </si>
  <si>
    <t>　第三者評価費</t>
  </si>
  <si>
    <t>　土地・建物賃借料</t>
  </si>
  <si>
    <t>　租税公課</t>
  </si>
  <si>
    <t>　保守料</t>
  </si>
  <si>
    <t>　渉外費</t>
  </si>
  <si>
    <t>　諸会費</t>
  </si>
  <si>
    <t>　地域交流費</t>
  </si>
  <si>
    <t>　支払報酬費</t>
  </si>
  <si>
    <t>就労支援事業費用</t>
  </si>
  <si>
    <t>　就労支援事業販売原価</t>
  </si>
  <si>
    <t>　就労支援事業販管費</t>
  </si>
  <si>
    <t>利用者負担軽減額</t>
  </si>
  <si>
    <t>減価償却費</t>
  </si>
  <si>
    <t>国庫補助金等特別積立金取崩額</t>
  </si>
  <si>
    <t>貸倒損失額</t>
  </si>
  <si>
    <t>貸倒引当金繰入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</si>
  <si>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</si>
  <si>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</si>
  <si>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</si>
  <si>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</si>
  <si>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</si>
  <si>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</si>
  <si>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</si>
  <si>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</si>
  <si>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社会福祉連携推進業務貸付金受取利息収益</t>
  </si>
  <si>
    <t>その他のサービス活動外収益</t>
  </si>
  <si>
    <t>　利用者等外給食収益</t>
  </si>
  <si>
    <t>サービス活動外収益計（４）</t>
  </si>
  <si>
    <t>支払利息</t>
  </si>
  <si>
    <t>社会福祉連携推進業務借入金支払利息</t>
  </si>
  <si>
    <t>その他のサービス活動外費用</t>
  </si>
  <si>
    <t>　利用者等外給食費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</si>
  <si>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</si>
  <si>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</si>
  <si>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</si>
  <si>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</si>
  <si>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</si>
  <si>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</si>
  <si>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　施設整備等補助金収益</t>
  </si>
  <si>
    <t>　設備資金借入金元金償還補助金収益</t>
  </si>
  <si>
    <t>施設整備等寄附金収益</t>
  </si>
  <si>
    <t>　施設整備等寄附金収益</t>
  </si>
  <si>
    <t>　設備資金借入金元金償還寄附金収益</t>
  </si>
  <si>
    <t>長期運営資金借入金元金償還寄附金収益</t>
  </si>
  <si>
    <t>固定資産受贈額</t>
  </si>
  <si>
    <t>固定資産売却益</t>
  </si>
  <si>
    <t>　車輌運搬具売却益</t>
  </si>
  <si>
    <t>　器具及び備品売却益</t>
  </si>
  <si>
    <t>拠点区分間繰入金収益</t>
  </si>
  <si>
    <t>サービス区分間繰入金収益</t>
  </si>
  <si>
    <t>事業区分間固定資産移管収益</t>
  </si>
  <si>
    <t>拠点区分間固定資産移管収益</t>
  </si>
  <si>
    <t>その他の特別収益</t>
  </si>
  <si>
    <t>　貸倒引当金戻入益</t>
  </si>
  <si>
    <t>　徴収不能引当金戻入益</t>
  </si>
  <si>
    <t>特別収益計（８）</t>
  </si>
  <si>
    <t>基本金組入額</t>
  </si>
  <si>
    <t>資産評価損</t>
  </si>
  <si>
    <t>固定資産売却損・処分損</t>
  </si>
  <si>
    <t>　建物売却損・処分損</t>
  </si>
  <si>
    <t>　車輌運搬具売却損・処分損</t>
  </si>
  <si>
    <t>　器具及び備品売却損・処分損</t>
  </si>
  <si>
    <t>　その他の固定資産売却損・処分損</t>
  </si>
  <si>
    <t>国庫補助金等特別積立金取崩額（除却等）</t>
  </si>
  <si>
    <t>国庫補助金等特別積立金積立額</t>
  </si>
  <si>
    <t>災害損失</t>
  </si>
  <si>
    <t>拠点区分間繰入金費用</t>
  </si>
  <si>
    <t>サービス区分間繰入金費用</t>
  </si>
  <si>
    <t>事業区分間固定資産移管費用</t>
  </si>
  <si>
    <t>拠点区分間固定資産移管費用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</si>
  <si>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</si>
  <si>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</si>
  <si>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</si>
  <si>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</si>
  <si>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</si>
  <si>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</si>
  <si>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</si>
  <si>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</si>
  <si>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</si>
  <si>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　運転資金積立金取崩額</t>
  </si>
  <si>
    <t>　新事業準備資金積立金取崩額</t>
  </si>
  <si>
    <t>　建物減価償却積立金取崩額</t>
  </si>
  <si>
    <t>　修繕費積立金積立額取崩額</t>
  </si>
  <si>
    <t>　工賃変動積立金取崩額</t>
  </si>
  <si>
    <t>　運営資金積立金取崩額</t>
  </si>
  <si>
    <t>その他の積立金積立額（１６）</t>
  </si>
  <si>
    <t>　運転資金積立金積立額</t>
  </si>
  <si>
    <t>　新事業準備資金積立金積立額</t>
  </si>
  <si>
    <t>　建物減価償却積立金積立額</t>
  </si>
  <si>
    <t>　修繕費積立金積立額</t>
  </si>
  <si>
    <t>　工賃変動積立金積立額</t>
  </si>
  <si>
    <t>　運営資金積立金積立額</t>
  </si>
  <si>
    <t>次期繰越活動増減差額（１７）＝（１３）＋（１４）＋（１５）－（１６）</t>
  </si>
  <si>
    <t>あしの家拠点区分  事業活動計算書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</si>
</sst>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11" xfId="2" applyFont="1" applyBorder="1">
      <alignment horizontal="left" vertical="top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FCABD368-A5E3-4F96-9527-E1EBF0EE2251}"/>
    <cellStyle name="標準 3" xfId="1" xr:uid="{3A6BE7F0-F1F7-4B70-BC5E-9A72F3E82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93F4-5078-43AB-B55C-AC5C8385D550}">
  <sheetPr>
    <pageSetUpPr fitToPage="1"/>
  </sheetPr>
  <dimension ref="B1:G19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+E7+E8+E9</f>
        <v>16163426</v>
      </c>
      <c r="F6" s="11">
        <f>+F7+F8+F9</f>
        <v>16880545</v>
      </c>
      <c r="G6" s="11">
        <f>E6-F6</f>
        <v>-717119</v>
      </c>
    </row>
    <row r="7" spans="2:7" x14ac:dyDescent="0.4">
      <c r="B7" s="12"/>
      <c r="C7" s="12"/>
      <c r="D7" s="13" t="s">
        <v>11</v>
      </c>
      <c r="E7" s="14">
        <v>4192619</v>
      </c>
      <c r="F7" s="14">
        <v>4232940</v>
      </c>
      <c r="G7" s="14">
        <f t="shared" ref="G7:G70" si="0">E7-F7</f>
        <v>-40321</v>
      </c>
    </row>
    <row r="8" spans="2:7" x14ac:dyDescent="0.4">
      <c r="B8" s="12"/>
      <c r="C8" s="12"/>
      <c r="D8" s="13" t="s">
        <v>12</v>
      </c>
      <c r="E8" s="14"/>
      <c r="F8" s="14">
        <v>1779000</v>
      </c>
      <c r="G8" s="14">
        <f t="shared" si="0"/>
        <v>-1779000</v>
      </c>
    </row>
    <row r="9" spans="2:7" x14ac:dyDescent="0.4">
      <c r="B9" s="12"/>
      <c r="C9" s="12"/>
      <c r="D9" s="13" t="s">
        <v>13</v>
      </c>
      <c r="E9" s="14">
        <v>11970807</v>
      </c>
      <c r="F9" s="14">
        <v>10868605</v>
      </c>
      <c r="G9" s="14">
        <f t="shared" si="0"/>
        <v>1102202</v>
      </c>
    </row>
    <row r="10" spans="2:7" x14ac:dyDescent="0.4">
      <c r="B10" s="12"/>
      <c r="C10" s="12"/>
      <c r="D10" s="13" t="s">
        <v>14</v>
      </c>
      <c r="E10" s="14">
        <f>+E11+E20+E21+E25+E27+E39</f>
        <v>110127304</v>
      </c>
      <c r="F10" s="14">
        <f>+F11+F20+F21+F25+F27+F39</f>
        <v>105935536</v>
      </c>
      <c r="G10" s="14">
        <f t="shared" si="0"/>
        <v>4191768</v>
      </c>
    </row>
    <row r="11" spans="2:7" x14ac:dyDescent="0.4">
      <c r="B11" s="12"/>
      <c r="C11" s="12"/>
      <c r="D11" s="13" t="s">
        <v>15</v>
      </c>
      <c r="E11" s="14">
        <f>+E12+E13+E14+E15+E16+E17+E18+E19</f>
        <v>82838832</v>
      </c>
      <c r="F11" s="14">
        <f>+F12+F13+F14+F15+F16+F17+F18+F19</f>
        <v>82627390</v>
      </c>
      <c r="G11" s="14">
        <f t="shared" si="0"/>
        <v>211442</v>
      </c>
    </row>
    <row r="12" spans="2:7" x14ac:dyDescent="0.4">
      <c r="B12" s="12"/>
      <c r="C12" s="12"/>
      <c r="D12" s="13" t="s">
        <v>16</v>
      </c>
      <c r="E12" s="14">
        <v>49828587</v>
      </c>
      <c r="F12" s="14">
        <v>49719835</v>
      </c>
      <c r="G12" s="14">
        <f t="shared" si="0"/>
        <v>108752</v>
      </c>
    </row>
    <row r="13" spans="2:7" x14ac:dyDescent="0.4">
      <c r="B13" s="12"/>
      <c r="C13" s="12"/>
      <c r="D13" s="13" t="s">
        <v>17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18</v>
      </c>
      <c r="E14" s="14">
        <v>33010245</v>
      </c>
      <c r="F14" s="14">
        <v>32907555</v>
      </c>
      <c r="G14" s="14">
        <f t="shared" si="0"/>
        <v>102690</v>
      </c>
    </row>
    <row r="15" spans="2:7" x14ac:dyDescent="0.4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x14ac:dyDescent="0.4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23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24</v>
      </c>
      <c r="E20" s="14">
        <v>109766</v>
      </c>
      <c r="F20" s="14">
        <v>111600</v>
      </c>
      <c r="G20" s="14">
        <f t="shared" si="0"/>
        <v>-1834</v>
      </c>
    </row>
    <row r="21" spans="2:7" x14ac:dyDescent="0.4">
      <c r="B21" s="12"/>
      <c r="C21" s="12"/>
      <c r="D21" s="13" t="s">
        <v>25</v>
      </c>
      <c r="E21" s="14">
        <f>+E22+E23+E24</f>
        <v>0</v>
      </c>
      <c r="F21" s="14">
        <f>+F22+F23+F24</f>
        <v>0</v>
      </c>
      <c r="G21" s="14">
        <f t="shared" si="0"/>
        <v>0</v>
      </c>
    </row>
    <row r="22" spans="2:7" x14ac:dyDescent="0.4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28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29</v>
      </c>
      <c r="E25" s="14">
        <f>+E26</f>
        <v>3726800</v>
      </c>
      <c r="F25" s="14">
        <f>+F26</f>
        <v>3839500</v>
      </c>
      <c r="G25" s="14">
        <f t="shared" si="0"/>
        <v>-112700</v>
      </c>
    </row>
    <row r="26" spans="2:7" x14ac:dyDescent="0.4">
      <c r="B26" s="12"/>
      <c r="C26" s="12"/>
      <c r="D26" s="13" t="s">
        <v>30</v>
      </c>
      <c r="E26" s="14">
        <v>3726800</v>
      </c>
      <c r="F26" s="14">
        <v>3839500</v>
      </c>
      <c r="G26" s="14">
        <f t="shared" si="0"/>
        <v>-112700</v>
      </c>
    </row>
    <row r="27" spans="2:7" x14ac:dyDescent="0.4">
      <c r="B27" s="12"/>
      <c r="C27" s="12"/>
      <c r="D27" s="13" t="s">
        <v>31</v>
      </c>
      <c r="E27" s="14">
        <f>+E28+E34+E35+E36+E37</f>
        <v>23451906</v>
      </c>
      <c r="F27" s="14">
        <f>+F28+F34+F35+F36+F37</f>
        <v>19357046</v>
      </c>
      <c r="G27" s="14">
        <f t="shared" si="0"/>
        <v>4094860</v>
      </c>
    </row>
    <row r="28" spans="2:7" x14ac:dyDescent="0.4">
      <c r="B28" s="12"/>
      <c r="C28" s="12"/>
      <c r="D28" s="13" t="s">
        <v>32</v>
      </c>
      <c r="E28" s="14">
        <f>+E29+E30+E31+E32+E33</f>
        <v>21451906</v>
      </c>
      <c r="F28" s="14">
        <f>+F29+F30+F31+F32+F33</f>
        <v>19357046</v>
      </c>
      <c r="G28" s="14">
        <f t="shared" si="0"/>
        <v>2094860</v>
      </c>
    </row>
    <row r="29" spans="2:7" x14ac:dyDescent="0.4">
      <c r="B29" s="12"/>
      <c r="C29" s="12"/>
      <c r="D29" s="13" t="s">
        <v>33</v>
      </c>
      <c r="E29" s="14">
        <v>10680000</v>
      </c>
      <c r="F29" s="14">
        <v>8544000</v>
      </c>
      <c r="G29" s="14">
        <f t="shared" si="0"/>
        <v>2136000</v>
      </c>
    </row>
    <row r="30" spans="2:7" x14ac:dyDescent="0.4">
      <c r="B30" s="12"/>
      <c r="C30" s="12"/>
      <c r="D30" s="13" t="s">
        <v>34</v>
      </c>
      <c r="E30" s="14">
        <v>9936000</v>
      </c>
      <c r="F30" s="14">
        <v>7548000</v>
      </c>
      <c r="G30" s="14">
        <f t="shared" si="0"/>
        <v>2388000</v>
      </c>
    </row>
    <row r="31" spans="2:7" x14ac:dyDescent="0.4">
      <c r="B31" s="12"/>
      <c r="C31" s="12"/>
      <c r="D31" s="13" t="s">
        <v>35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36</v>
      </c>
      <c r="E32" s="14">
        <v>835906</v>
      </c>
      <c r="F32" s="14">
        <v>621046</v>
      </c>
      <c r="G32" s="14">
        <f t="shared" si="0"/>
        <v>214860</v>
      </c>
    </row>
    <row r="33" spans="2:7" x14ac:dyDescent="0.4">
      <c r="B33" s="12"/>
      <c r="C33" s="12"/>
      <c r="D33" s="13" t="s">
        <v>37</v>
      </c>
      <c r="E33" s="14"/>
      <c r="F33" s="14">
        <v>2644000</v>
      </c>
      <c r="G33" s="14">
        <f t="shared" si="0"/>
        <v>-2644000</v>
      </c>
    </row>
    <row r="34" spans="2:7" x14ac:dyDescent="0.4">
      <c r="B34" s="12"/>
      <c r="C34" s="12"/>
      <c r="D34" s="13" t="s">
        <v>38</v>
      </c>
      <c r="E34" s="14">
        <v>2000000</v>
      </c>
      <c r="F34" s="14"/>
      <c r="G34" s="14">
        <f t="shared" si="0"/>
        <v>2000000</v>
      </c>
    </row>
    <row r="35" spans="2:7" x14ac:dyDescent="0.4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41</v>
      </c>
      <c r="E37" s="14">
        <f>+E38</f>
        <v>0</v>
      </c>
      <c r="F37" s="14">
        <f>+F38</f>
        <v>0</v>
      </c>
      <c r="G37" s="14">
        <f t="shared" si="0"/>
        <v>0</v>
      </c>
    </row>
    <row r="38" spans="2:7" x14ac:dyDescent="0.4">
      <c r="B38" s="12"/>
      <c r="C38" s="12"/>
      <c r="D38" s="13" t="s">
        <v>42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44</v>
      </c>
      <c r="E40" s="14">
        <f>+E41+E42+E43+E44</f>
        <v>609320</v>
      </c>
      <c r="F40" s="14">
        <f>+F41+F42+F43+F44</f>
        <v>557260</v>
      </c>
      <c r="G40" s="14">
        <f t="shared" si="0"/>
        <v>52060</v>
      </c>
    </row>
    <row r="41" spans="2:7" x14ac:dyDescent="0.4">
      <c r="B41" s="12"/>
      <c r="C41" s="12"/>
      <c r="D41" s="13" t="s">
        <v>45</v>
      </c>
      <c r="E41" s="14">
        <v>534500</v>
      </c>
      <c r="F41" s="14">
        <v>506000</v>
      </c>
      <c r="G41" s="14">
        <f t="shared" si="0"/>
        <v>28500</v>
      </c>
    </row>
    <row r="42" spans="2:7" x14ac:dyDescent="0.4">
      <c r="B42" s="12"/>
      <c r="C42" s="12"/>
      <c r="D42" s="13" t="s">
        <v>46</v>
      </c>
      <c r="E42" s="14">
        <v>12760</v>
      </c>
      <c r="F42" s="14">
        <v>2000</v>
      </c>
      <c r="G42" s="14">
        <f t="shared" si="0"/>
        <v>10760</v>
      </c>
    </row>
    <row r="43" spans="2:7" x14ac:dyDescent="0.4">
      <c r="B43" s="12"/>
      <c r="C43" s="12"/>
      <c r="D43" s="13" t="s">
        <v>47</v>
      </c>
      <c r="E43" s="14">
        <v>62060</v>
      </c>
      <c r="F43" s="14">
        <v>49260</v>
      </c>
      <c r="G43" s="14">
        <f t="shared" si="0"/>
        <v>12800</v>
      </c>
    </row>
    <row r="44" spans="2:7" x14ac:dyDescent="0.4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x14ac:dyDescent="0.4">
      <c r="B46" s="12"/>
      <c r="C46" s="12"/>
      <c r="D46" s="13" t="s">
        <v>50</v>
      </c>
      <c r="E46" s="14">
        <f>+E47+E48</f>
        <v>48328</v>
      </c>
      <c r="F46" s="14">
        <f>+F47+F48</f>
        <v>125859</v>
      </c>
      <c r="G46" s="14">
        <f t="shared" si="0"/>
        <v>-77531</v>
      </c>
    </row>
    <row r="47" spans="2:7" x14ac:dyDescent="0.4">
      <c r="B47" s="12"/>
      <c r="C47" s="12"/>
      <c r="D47" s="13" t="s">
        <v>51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52</v>
      </c>
      <c r="E48" s="14">
        <v>48328</v>
      </c>
      <c r="F48" s="14">
        <v>125859</v>
      </c>
      <c r="G48" s="14">
        <f t="shared" si="0"/>
        <v>-77531</v>
      </c>
    </row>
    <row r="49" spans="2:7" x14ac:dyDescent="0.4">
      <c r="B49" s="12"/>
      <c r="C49" s="15"/>
      <c r="D49" s="16" t="s">
        <v>53</v>
      </c>
      <c r="E49" s="17">
        <f>+E6+E10+E40+E45+E46</f>
        <v>126948378</v>
      </c>
      <c r="F49" s="17">
        <f>+F6+F10+F40+F45+F46</f>
        <v>123499200</v>
      </c>
      <c r="G49" s="17">
        <f t="shared" si="0"/>
        <v>3449178</v>
      </c>
    </row>
    <row r="50" spans="2:7" x14ac:dyDescent="0.4">
      <c r="B50" s="12"/>
      <c r="C50" s="9" t="s">
        <v>54</v>
      </c>
      <c r="D50" s="13" t="s">
        <v>55</v>
      </c>
      <c r="E50" s="14">
        <f>+E51+E52+E53+E54+E55+E56+E57+E58+E59+E60+E61+E62+E63</f>
        <v>75213796</v>
      </c>
      <c r="F50" s="14">
        <f>+F51+F52+F53+F54+F55+F56+F57+F58+F59+F60+F61+F62+F63</f>
        <v>71644539</v>
      </c>
      <c r="G50" s="14">
        <f t="shared" si="0"/>
        <v>3569257</v>
      </c>
    </row>
    <row r="51" spans="2:7" x14ac:dyDescent="0.4">
      <c r="B51" s="12"/>
      <c r="C51" s="12"/>
      <c r="D51" s="13" t="s">
        <v>56</v>
      </c>
      <c r="E51" s="14">
        <v>424976</v>
      </c>
      <c r="F51" s="14">
        <v>313764</v>
      </c>
      <c r="G51" s="14">
        <f t="shared" si="0"/>
        <v>111212</v>
      </c>
    </row>
    <row r="52" spans="2:7" x14ac:dyDescent="0.4">
      <c r="B52" s="12"/>
      <c r="C52" s="12"/>
      <c r="D52" s="13" t="s">
        <v>57</v>
      </c>
      <c r="E52" s="14">
        <v>34125284</v>
      </c>
      <c r="F52" s="14">
        <v>36566271</v>
      </c>
      <c r="G52" s="14">
        <f t="shared" si="0"/>
        <v>-2440987</v>
      </c>
    </row>
    <row r="53" spans="2:7" x14ac:dyDescent="0.4">
      <c r="B53" s="12"/>
      <c r="C53" s="12"/>
      <c r="D53" s="13" t="s">
        <v>58</v>
      </c>
      <c r="E53" s="14">
        <v>2942140</v>
      </c>
      <c r="F53" s="14">
        <v>2847801</v>
      </c>
      <c r="G53" s="14">
        <f t="shared" si="0"/>
        <v>94339</v>
      </c>
    </row>
    <row r="54" spans="2:7" x14ac:dyDescent="0.4">
      <c r="B54" s="12"/>
      <c r="C54" s="12"/>
      <c r="D54" s="13" t="s">
        <v>59</v>
      </c>
      <c r="E54" s="14">
        <v>2405349</v>
      </c>
      <c r="F54" s="14">
        <v>2272894</v>
      </c>
      <c r="G54" s="14">
        <f t="shared" si="0"/>
        <v>132455</v>
      </c>
    </row>
    <row r="55" spans="2:7" x14ac:dyDescent="0.4">
      <c r="B55" s="12"/>
      <c r="C55" s="12"/>
      <c r="D55" s="13" t="s">
        <v>60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61</v>
      </c>
      <c r="E56" s="14">
        <v>24274111</v>
      </c>
      <c r="F56" s="14">
        <v>19176411</v>
      </c>
      <c r="G56" s="14">
        <f t="shared" si="0"/>
        <v>5097700</v>
      </c>
    </row>
    <row r="57" spans="2:7" x14ac:dyDescent="0.4">
      <c r="B57" s="12"/>
      <c r="C57" s="12"/>
      <c r="D57" s="13" t="s">
        <v>62</v>
      </c>
      <c r="E57" s="14">
        <v>1003581</v>
      </c>
      <c r="F57" s="14">
        <v>583274</v>
      </c>
      <c r="G57" s="14">
        <f t="shared" si="0"/>
        <v>420307</v>
      </c>
    </row>
    <row r="58" spans="2:7" x14ac:dyDescent="0.4">
      <c r="B58" s="12"/>
      <c r="C58" s="12"/>
      <c r="D58" s="13" t="s">
        <v>63</v>
      </c>
      <c r="E58" s="14">
        <v>820478</v>
      </c>
      <c r="F58" s="14">
        <v>676450</v>
      </c>
      <c r="G58" s="14">
        <f t="shared" si="0"/>
        <v>144028</v>
      </c>
    </row>
    <row r="59" spans="2:7" x14ac:dyDescent="0.4">
      <c r="B59" s="12"/>
      <c r="C59" s="12"/>
      <c r="D59" s="13" t="s">
        <v>64</v>
      </c>
      <c r="E59" s="14">
        <v>330000</v>
      </c>
      <c r="F59" s="14">
        <v>270000</v>
      </c>
      <c r="G59" s="14">
        <f t="shared" si="0"/>
        <v>60000</v>
      </c>
    </row>
    <row r="60" spans="2:7" x14ac:dyDescent="0.4">
      <c r="B60" s="12"/>
      <c r="C60" s="12"/>
      <c r="D60" s="13" t="s">
        <v>65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66</v>
      </c>
      <c r="E61" s="14">
        <v>801000</v>
      </c>
      <c r="F61" s="14">
        <v>801000</v>
      </c>
      <c r="G61" s="14">
        <f t="shared" si="0"/>
        <v>0</v>
      </c>
    </row>
    <row r="62" spans="2:7" x14ac:dyDescent="0.4">
      <c r="B62" s="12"/>
      <c r="C62" s="12"/>
      <c r="D62" s="13" t="s">
        <v>67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68</v>
      </c>
      <c r="E63" s="14">
        <v>8086877</v>
      </c>
      <c r="F63" s="14">
        <v>8136674</v>
      </c>
      <c r="G63" s="14">
        <f t="shared" si="0"/>
        <v>-49797</v>
      </c>
    </row>
    <row r="64" spans="2:7" x14ac:dyDescent="0.4">
      <c r="B64" s="12"/>
      <c r="C64" s="12"/>
      <c r="D64" s="13" t="s">
        <v>69</v>
      </c>
      <c r="E64" s="14">
        <f>+E65+E66+E67+E68+E69+E70+E71+E72+E73+E74+E75+E76+E77+E78+E79+E80+E81+E82+E83</f>
        <v>11678146</v>
      </c>
      <c r="F64" s="14">
        <f>+F65+F66+F67+F68+F69+F70+F71+F72+F73+F74+F75+F76+F77+F78+F79+F80+F81+F82+F83</f>
        <v>12300413</v>
      </c>
      <c r="G64" s="14">
        <f t="shared" si="0"/>
        <v>-622267</v>
      </c>
    </row>
    <row r="65" spans="2:7" x14ac:dyDescent="0.4">
      <c r="B65" s="12"/>
      <c r="C65" s="12"/>
      <c r="D65" s="13" t="s">
        <v>70</v>
      </c>
      <c r="E65" s="14">
        <v>3803670</v>
      </c>
      <c r="F65" s="14">
        <v>3758154</v>
      </c>
      <c r="G65" s="14">
        <f t="shared" si="0"/>
        <v>45516</v>
      </c>
    </row>
    <row r="66" spans="2:7" x14ac:dyDescent="0.4">
      <c r="B66" s="12"/>
      <c r="C66" s="12"/>
      <c r="D66" s="13" t="s">
        <v>71</v>
      </c>
      <c r="E66" s="14">
        <v>68265</v>
      </c>
      <c r="F66" s="14">
        <v>1654113</v>
      </c>
      <c r="G66" s="14">
        <f t="shared" si="0"/>
        <v>-1585848</v>
      </c>
    </row>
    <row r="67" spans="2:7" x14ac:dyDescent="0.4">
      <c r="B67" s="12"/>
      <c r="C67" s="12"/>
      <c r="D67" s="13" t="s">
        <v>72</v>
      </c>
      <c r="E67" s="14"/>
      <c r="F67" s="14">
        <v>52380</v>
      </c>
      <c r="G67" s="14">
        <f t="shared" si="0"/>
        <v>-52380</v>
      </c>
    </row>
    <row r="68" spans="2:7" x14ac:dyDescent="0.4">
      <c r="B68" s="12"/>
      <c r="C68" s="12"/>
      <c r="D68" s="13" t="s">
        <v>73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74</v>
      </c>
      <c r="E69" s="14"/>
      <c r="F69" s="14">
        <v>10000</v>
      </c>
      <c r="G69" s="14">
        <f t="shared" si="0"/>
        <v>-10000</v>
      </c>
    </row>
    <row r="70" spans="2:7" x14ac:dyDescent="0.4">
      <c r="B70" s="12"/>
      <c r="C70" s="12"/>
      <c r="D70" s="13" t="s">
        <v>75</v>
      </c>
      <c r="E70" s="14">
        <v>51221</v>
      </c>
      <c r="F70" s="14">
        <v>79018</v>
      </c>
      <c r="G70" s="14">
        <f t="shared" si="0"/>
        <v>-27797</v>
      </c>
    </row>
    <row r="71" spans="2:7" x14ac:dyDescent="0.4">
      <c r="B71" s="12"/>
      <c r="C71" s="12"/>
      <c r="D71" s="13" t="s">
        <v>76</v>
      </c>
      <c r="E71" s="14">
        <v>1168249</v>
      </c>
      <c r="F71" s="14">
        <v>1389251</v>
      </c>
      <c r="G71" s="14">
        <f t="shared" ref="G71:G134" si="1">E71-F71</f>
        <v>-221002</v>
      </c>
    </row>
    <row r="72" spans="2:7" x14ac:dyDescent="0.4">
      <c r="B72" s="12"/>
      <c r="C72" s="12"/>
      <c r="D72" s="13" t="s">
        <v>77</v>
      </c>
      <c r="E72" s="14">
        <v>108977</v>
      </c>
      <c r="F72" s="14">
        <v>83609</v>
      </c>
      <c r="G72" s="14">
        <f t="shared" si="1"/>
        <v>25368</v>
      </c>
    </row>
    <row r="73" spans="2:7" x14ac:dyDescent="0.4">
      <c r="B73" s="12"/>
      <c r="C73" s="12"/>
      <c r="D73" s="13" t="s">
        <v>78</v>
      </c>
      <c r="E73" s="14"/>
      <c r="F73" s="14">
        <v>106770</v>
      </c>
      <c r="G73" s="14">
        <f t="shared" si="1"/>
        <v>-106770</v>
      </c>
    </row>
    <row r="74" spans="2:7" x14ac:dyDescent="0.4">
      <c r="B74" s="12"/>
      <c r="C74" s="12"/>
      <c r="D74" s="13" t="s">
        <v>79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80</v>
      </c>
      <c r="E75" s="14">
        <v>3398757</v>
      </c>
      <c r="F75" s="14">
        <v>3032060</v>
      </c>
      <c r="G75" s="14">
        <f t="shared" si="1"/>
        <v>366697</v>
      </c>
    </row>
    <row r="76" spans="2:7" x14ac:dyDescent="0.4">
      <c r="B76" s="12"/>
      <c r="C76" s="12"/>
      <c r="D76" s="13" t="s">
        <v>81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82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83</v>
      </c>
      <c r="E78" s="14">
        <v>807986</v>
      </c>
      <c r="F78" s="14">
        <v>715963</v>
      </c>
      <c r="G78" s="14">
        <f t="shared" si="1"/>
        <v>92023</v>
      </c>
    </row>
    <row r="79" spans="2:7" x14ac:dyDescent="0.4">
      <c r="B79" s="12"/>
      <c r="C79" s="12"/>
      <c r="D79" s="13" t="s">
        <v>84</v>
      </c>
      <c r="E79" s="14">
        <v>1042487</v>
      </c>
      <c r="F79" s="14">
        <v>54045</v>
      </c>
      <c r="G79" s="14">
        <f t="shared" si="1"/>
        <v>988442</v>
      </c>
    </row>
    <row r="80" spans="2:7" x14ac:dyDescent="0.4">
      <c r="B80" s="12"/>
      <c r="C80" s="12"/>
      <c r="D80" s="13" t="s">
        <v>85</v>
      </c>
      <c r="E80" s="14">
        <v>540574</v>
      </c>
      <c r="F80" s="14">
        <v>607850</v>
      </c>
      <c r="G80" s="14">
        <f t="shared" si="1"/>
        <v>-67276</v>
      </c>
    </row>
    <row r="81" spans="2:7" x14ac:dyDescent="0.4">
      <c r="B81" s="12"/>
      <c r="C81" s="12"/>
      <c r="D81" s="13" t="s">
        <v>86</v>
      </c>
      <c r="E81" s="14">
        <v>669200</v>
      </c>
      <c r="F81" s="14">
        <v>739200</v>
      </c>
      <c r="G81" s="14">
        <f t="shared" si="1"/>
        <v>-70000</v>
      </c>
    </row>
    <row r="82" spans="2:7" x14ac:dyDescent="0.4">
      <c r="B82" s="12"/>
      <c r="C82" s="12"/>
      <c r="D82" s="13" t="s">
        <v>87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88</v>
      </c>
      <c r="E83" s="14">
        <v>18760</v>
      </c>
      <c r="F83" s="14">
        <v>18000</v>
      </c>
      <c r="G83" s="14">
        <f t="shared" si="1"/>
        <v>760</v>
      </c>
    </row>
    <row r="84" spans="2:7" x14ac:dyDescent="0.4">
      <c r="B84" s="12"/>
      <c r="C84" s="12"/>
      <c r="D84" s="13" t="s">
        <v>89</v>
      </c>
      <c r="E84" s="14">
        <f>+E85+E86+E87+E88+E89+E90+E91+E92+E93+E94+E95+E96+E97+E98+E99+E100+E101+E102+E103+E104+E105+E106+E107+E108+E109</f>
        <v>11613529</v>
      </c>
      <c r="F84" s="14">
        <f>+F85+F86+F87+F88+F89+F90+F91+F92+F93+F94+F95+F96+F97+F98+F99+F100+F101+F102+F103+F104+F105+F106+F107+F108+F109</f>
        <v>9631748</v>
      </c>
      <c r="G84" s="14">
        <f t="shared" si="1"/>
        <v>1981781</v>
      </c>
    </row>
    <row r="85" spans="2:7" x14ac:dyDescent="0.4">
      <c r="B85" s="12"/>
      <c r="C85" s="12"/>
      <c r="D85" s="13" t="s">
        <v>90</v>
      </c>
      <c r="E85" s="14">
        <v>88000</v>
      </c>
      <c r="F85" s="14">
        <v>124000</v>
      </c>
      <c r="G85" s="14">
        <f t="shared" si="1"/>
        <v>-36000</v>
      </c>
    </row>
    <row r="86" spans="2:7" x14ac:dyDescent="0.4">
      <c r="B86" s="12"/>
      <c r="C86" s="12"/>
      <c r="D86" s="13" t="s">
        <v>91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92</v>
      </c>
      <c r="E87" s="14"/>
      <c r="F87" s="14"/>
      <c r="G87" s="14">
        <f t="shared" si="1"/>
        <v>0</v>
      </c>
    </row>
    <row r="88" spans="2:7" x14ac:dyDescent="0.4">
      <c r="B88" s="12"/>
      <c r="C88" s="12"/>
      <c r="D88" s="13" t="s">
        <v>93</v>
      </c>
      <c r="E88" s="14">
        <v>3242</v>
      </c>
      <c r="F88" s="14">
        <v>4046</v>
      </c>
      <c r="G88" s="14">
        <f t="shared" si="1"/>
        <v>-804</v>
      </c>
    </row>
    <row r="89" spans="2:7" x14ac:dyDescent="0.4">
      <c r="B89" s="12"/>
      <c r="C89" s="12"/>
      <c r="D89" s="13" t="s">
        <v>94</v>
      </c>
      <c r="E89" s="14">
        <v>2500</v>
      </c>
      <c r="F89" s="14">
        <v>7040</v>
      </c>
      <c r="G89" s="14">
        <f t="shared" si="1"/>
        <v>-4540</v>
      </c>
    </row>
    <row r="90" spans="2:7" x14ac:dyDescent="0.4">
      <c r="B90" s="12"/>
      <c r="C90" s="12"/>
      <c r="D90" s="13" t="s">
        <v>95</v>
      </c>
      <c r="E90" s="14">
        <v>621689</v>
      </c>
      <c r="F90" s="14">
        <v>404505</v>
      </c>
      <c r="G90" s="14">
        <f t="shared" si="1"/>
        <v>217184</v>
      </c>
    </row>
    <row r="91" spans="2:7" x14ac:dyDescent="0.4">
      <c r="B91" s="12"/>
      <c r="C91" s="12"/>
      <c r="D91" s="13" t="s">
        <v>96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76</v>
      </c>
      <c r="E92" s="14">
        <v>949533</v>
      </c>
      <c r="F92" s="14">
        <v>1191530</v>
      </c>
      <c r="G92" s="14">
        <f t="shared" si="1"/>
        <v>-241997</v>
      </c>
    </row>
    <row r="93" spans="2:7" x14ac:dyDescent="0.4">
      <c r="B93" s="12"/>
      <c r="C93" s="12"/>
      <c r="D93" s="13" t="s">
        <v>97</v>
      </c>
      <c r="E93" s="14">
        <v>2992506</v>
      </c>
      <c r="F93" s="14">
        <v>126312</v>
      </c>
      <c r="G93" s="14">
        <f t="shared" si="1"/>
        <v>2866194</v>
      </c>
    </row>
    <row r="94" spans="2:7" x14ac:dyDescent="0.4">
      <c r="B94" s="12"/>
      <c r="C94" s="12"/>
      <c r="D94" s="13" t="s">
        <v>98</v>
      </c>
      <c r="E94" s="14">
        <v>304258</v>
      </c>
      <c r="F94" s="14">
        <v>375183</v>
      </c>
      <c r="G94" s="14">
        <f t="shared" si="1"/>
        <v>-70925</v>
      </c>
    </row>
    <row r="95" spans="2:7" x14ac:dyDescent="0.4">
      <c r="B95" s="12"/>
      <c r="C95" s="12"/>
      <c r="D95" s="13" t="s">
        <v>99</v>
      </c>
      <c r="E95" s="14">
        <v>16463</v>
      </c>
      <c r="F95" s="14">
        <v>16567</v>
      </c>
      <c r="G95" s="14">
        <f t="shared" si="1"/>
        <v>-104</v>
      </c>
    </row>
    <row r="96" spans="2:7" x14ac:dyDescent="0.4">
      <c r="B96" s="12"/>
      <c r="C96" s="12"/>
      <c r="D96" s="13" t="s">
        <v>100</v>
      </c>
      <c r="E96" s="14"/>
      <c r="F96" s="14">
        <v>123383</v>
      </c>
      <c r="G96" s="14">
        <f t="shared" si="1"/>
        <v>-123383</v>
      </c>
    </row>
    <row r="97" spans="2:7" x14ac:dyDescent="0.4">
      <c r="B97" s="12"/>
      <c r="C97" s="12"/>
      <c r="D97" s="13" t="s">
        <v>86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101</v>
      </c>
      <c r="E98" s="14">
        <v>78902</v>
      </c>
      <c r="F98" s="14">
        <v>55192</v>
      </c>
      <c r="G98" s="14">
        <f t="shared" si="1"/>
        <v>23710</v>
      </c>
    </row>
    <row r="99" spans="2:7" x14ac:dyDescent="0.4">
      <c r="B99" s="12"/>
      <c r="C99" s="12"/>
      <c r="D99" s="13" t="s">
        <v>102</v>
      </c>
      <c r="E99" s="14"/>
      <c r="F99" s="14"/>
      <c r="G99" s="14">
        <f t="shared" si="1"/>
        <v>0</v>
      </c>
    </row>
    <row r="100" spans="2:7" x14ac:dyDescent="0.4">
      <c r="B100" s="12"/>
      <c r="C100" s="12"/>
      <c r="D100" s="13" t="s">
        <v>78</v>
      </c>
      <c r="E100" s="14">
        <v>734934</v>
      </c>
      <c r="F100" s="14">
        <v>208974</v>
      </c>
      <c r="G100" s="14">
        <f t="shared" si="1"/>
        <v>525960</v>
      </c>
    </row>
    <row r="101" spans="2:7" x14ac:dyDescent="0.4">
      <c r="B101" s="12"/>
      <c r="C101" s="12"/>
      <c r="D101" s="13" t="s">
        <v>79</v>
      </c>
      <c r="E101" s="14">
        <v>525880</v>
      </c>
      <c r="F101" s="14">
        <v>366630</v>
      </c>
      <c r="G101" s="14">
        <f t="shared" si="1"/>
        <v>159250</v>
      </c>
    </row>
    <row r="102" spans="2:7" x14ac:dyDescent="0.4">
      <c r="B102" s="12"/>
      <c r="C102" s="12"/>
      <c r="D102" s="13" t="s">
        <v>103</v>
      </c>
      <c r="E102" s="14">
        <v>2811960</v>
      </c>
      <c r="F102" s="14">
        <v>4002380</v>
      </c>
      <c r="G102" s="14">
        <f t="shared" si="1"/>
        <v>-1190420</v>
      </c>
    </row>
    <row r="103" spans="2:7" x14ac:dyDescent="0.4">
      <c r="B103" s="12"/>
      <c r="C103" s="12"/>
      <c r="D103" s="13" t="s">
        <v>104</v>
      </c>
      <c r="E103" s="14">
        <v>28100</v>
      </c>
      <c r="F103" s="14">
        <v>29600</v>
      </c>
      <c r="G103" s="14">
        <f t="shared" si="1"/>
        <v>-1500</v>
      </c>
    </row>
    <row r="104" spans="2:7" x14ac:dyDescent="0.4">
      <c r="B104" s="12"/>
      <c r="C104" s="12"/>
      <c r="D104" s="13" t="s">
        <v>105</v>
      </c>
      <c r="E104" s="14">
        <v>1481846</v>
      </c>
      <c r="F104" s="14">
        <v>1329330</v>
      </c>
      <c r="G104" s="14">
        <f t="shared" si="1"/>
        <v>152516</v>
      </c>
    </row>
    <row r="105" spans="2:7" x14ac:dyDescent="0.4">
      <c r="B105" s="12"/>
      <c r="C105" s="12"/>
      <c r="D105" s="13" t="s">
        <v>106</v>
      </c>
      <c r="E105" s="14">
        <v>25000</v>
      </c>
      <c r="F105" s="14">
        <v>16480</v>
      </c>
      <c r="G105" s="14">
        <f t="shared" si="1"/>
        <v>8520</v>
      </c>
    </row>
    <row r="106" spans="2:7" x14ac:dyDescent="0.4">
      <c r="B106" s="12"/>
      <c r="C106" s="12"/>
      <c r="D106" s="13" t="s">
        <v>107</v>
      </c>
      <c r="E106" s="14">
        <v>70400</v>
      </c>
      <c r="F106" s="14">
        <v>15000</v>
      </c>
      <c r="G106" s="14">
        <f t="shared" si="1"/>
        <v>55400</v>
      </c>
    </row>
    <row r="107" spans="2:7" x14ac:dyDescent="0.4">
      <c r="B107" s="12"/>
      <c r="C107" s="12"/>
      <c r="D107" s="13" t="s">
        <v>108</v>
      </c>
      <c r="E107" s="14"/>
      <c r="F107" s="14"/>
      <c r="G107" s="14">
        <f t="shared" si="1"/>
        <v>0</v>
      </c>
    </row>
    <row r="108" spans="2:7" x14ac:dyDescent="0.4">
      <c r="B108" s="12"/>
      <c r="C108" s="12"/>
      <c r="D108" s="13" t="s">
        <v>109</v>
      </c>
      <c r="E108" s="14">
        <v>825000</v>
      </c>
      <c r="F108" s="14">
        <v>1174866</v>
      </c>
      <c r="G108" s="14">
        <f t="shared" si="1"/>
        <v>-349866</v>
      </c>
    </row>
    <row r="109" spans="2:7" x14ac:dyDescent="0.4">
      <c r="B109" s="12"/>
      <c r="C109" s="12"/>
      <c r="D109" s="13" t="s">
        <v>88</v>
      </c>
      <c r="E109" s="14">
        <v>53316</v>
      </c>
      <c r="F109" s="14">
        <v>60730</v>
      </c>
      <c r="G109" s="14">
        <f t="shared" si="1"/>
        <v>-7414</v>
      </c>
    </row>
    <row r="110" spans="2:7" x14ac:dyDescent="0.4">
      <c r="B110" s="12"/>
      <c r="C110" s="12"/>
      <c r="D110" s="13" t="s">
        <v>110</v>
      </c>
      <c r="E110" s="14">
        <f>+E111+E112</f>
        <v>15701160</v>
      </c>
      <c r="F110" s="14">
        <f>+F111+F112</f>
        <v>16983138</v>
      </c>
      <c r="G110" s="14">
        <f t="shared" si="1"/>
        <v>-1281978</v>
      </c>
    </row>
    <row r="111" spans="2:7" x14ac:dyDescent="0.4">
      <c r="B111" s="12"/>
      <c r="C111" s="12"/>
      <c r="D111" s="13" t="s">
        <v>111</v>
      </c>
      <c r="E111" s="14">
        <v>15701160</v>
      </c>
      <c r="F111" s="14">
        <v>16983138</v>
      </c>
      <c r="G111" s="14">
        <f t="shared" si="1"/>
        <v>-1281978</v>
      </c>
    </row>
    <row r="112" spans="2:7" x14ac:dyDescent="0.4">
      <c r="B112" s="12"/>
      <c r="C112" s="12"/>
      <c r="D112" s="13" t="s">
        <v>112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113</v>
      </c>
      <c r="E113" s="14">
        <v>51500</v>
      </c>
      <c r="F113" s="14">
        <v>54000</v>
      </c>
      <c r="G113" s="14">
        <f t="shared" si="1"/>
        <v>-2500</v>
      </c>
    </row>
    <row r="114" spans="2:7" x14ac:dyDescent="0.4">
      <c r="B114" s="12"/>
      <c r="C114" s="12"/>
      <c r="D114" s="13" t="s">
        <v>114</v>
      </c>
      <c r="E114" s="14">
        <v>6430820</v>
      </c>
      <c r="F114" s="14">
        <v>6550962</v>
      </c>
      <c r="G114" s="14">
        <f t="shared" si="1"/>
        <v>-120142</v>
      </c>
    </row>
    <row r="115" spans="2:7" x14ac:dyDescent="0.4">
      <c r="B115" s="12"/>
      <c r="C115" s="12"/>
      <c r="D115" s="13" t="s">
        <v>115</v>
      </c>
      <c r="E115" s="14">
        <v>-5138449</v>
      </c>
      <c r="F115" s="14">
        <v>-5138449</v>
      </c>
      <c r="G115" s="14">
        <f t="shared" si="1"/>
        <v>0</v>
      </c>
    </row>
    <row r="116" spans="2:7" x14ac:dyDescent="0.4">
      <c r="B116" s="12"/>
      <c r="C116" s="12"/>
      <c r="D116" s="13" t="s">
        <v>116</v>
      </c>
      <c r="E116" s="14"/>
      <c r="F116" s="14"/>
      <c r="G116" s="14">
        <f t="shared" si="1"/>
        <v>0</v>
      </c>
    </row>
    <row r="117" spans="2:7" x14ac:dyDescent="0.4">
      <c r="B117" s="12"/>
      <c r="C117" s="12"/>
      <c r="D117" s="13" t="s">
        <v>117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118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119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120</v>
      </c>
      <c r="E120" s="14"/>
      <c r="F120" s="14"/>
      <c r="G120" s="14">
        <f t="shared" si="1"/>
        <v>0</v>
      </c>
    </row>
    <row r="121" spans="2:7" x14ac:dyDescent="0.4">
      <c r="B121" s="12"/>
      <c r="C121" s="15"/>
      <c r="D121" s="16" t="s">
        <v>121</v>
      </c>
      <c r="E121" s="17">
        <f>+E50+E64+E84+E110+E113+E114+E115+E116+E117+E118+E119+E120</f>
        <v>115550502</v>
      </c>
      <c r="F121" s="17">
        <f>+F50+F64+F84+F110+F113+F114+F115+F116+F117+F118+F119+F120</f>
        <v>112026351</v>
      </c>
      <c r="G121" s="17">
        <f t="shared" si="1"/>
        <v>3524151</v>
      </c>
    </row>
    <row r="122" spans="2:7" x14ac:dyDescent="0.4">
      <c r="B122" s="15"/>
      <c r="C122" s="18" t="s">
        <v>122</v>
      </c>
      <c r="D122" s="19"/>
      <c r="E122" s="20">
        <f xml:space="preserve"> +E49 - E121</f>
        <v>11397876</v>
      </c>
      <c r="F122" s="20">
        <f xml:space="preserve"> +F49 - F121</f>
        <v>11472849</v>
      </c>
      <c r="G122" s="20">
        <f t="shared" si="1"/>
        <v>-74973</v>
      </c>
    </row>
    <row r="123" spans="2:7" x14ac:dyDescent="0.4">
      <c r="B123" s="9" t="s">
        <v>123</v>
      </c>
      <c r="C123" s="9" t="s">
        <v>9</v>
      </c>
      <c r="D123" s="13" t="s">
        <v>124</v>
      </c>
      <c r="E123" s="14">
        <v>67920</v>
      </c>
      <c r="F123" s="14">
        <v>52934</v>
      </c>
      <c r="G123" s="14">
        <f t="shared" si="1"/>
        <v>14986</v>
      </c>
    </row>
    <row r="124" spans="2:7" x14ac:dyDescent="0.4">
      <c r="B124" s="12"/>
      <c r="C124" s="12"/>
      <c r="D124" s="13" t="s">
        <v>125</v>
      </c>
      <c r="E124" s="14">
        <v>396</v>
      </c>
      <c r="F124" s="14">
        <v>335</v>
      </c>
      <c r="G124" s="14">
        <f t="shared" si="1"/>
        <v>61</v>
      </c>
    </row>
    <row r="125" spans="2:7" x14ac:dyDescent="0.4">
      <c r="B125" s="12"/>
      <c r="C125" s="12"/>
      <c r="D125" s="13" t="s">
        <v>126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127</v>
      </c>
      <c r="E126" s="14">
        <f>+E127+E128+E129</f>
        <v>929600</v>
      </c>
      <c r="F126" s="14">
        <f>+F127+F128+F129</f>
        <v>881750</v>
      </c>
      <c r="G126" s="14">
        <f t="shared" si="1"/>
        <v>47850</v>
      </c>
    </row>
    <row r="127" spans="2:7" x14ac:dyDescent="0.4">
      <c r="B127" s="12"/>
      <c r="C127" s="12"/>
      <c r="D127" s="13" t="s">
        <v>51</v>
      </c>
      <c r="E127" s="14"/>
      <c r="F127" s="14"/>
      <c r="G127" s="14">
        <f t="shared" si="1"/>
        <v>0</v>
      </c>
    </row>
    <row r="128" spans="2:7" x14ac:dyDescent="0.4">
      <c r="B128" s="12"/>
      <c r="C128" s="12"/>
      <c r="D128" s="13" t="s">
        <v>128</v>
      </c>
      <c r="E128" s="14">
        <v>929600</v>
      </c>
      <c r="F128" s="14">
        <v>881750</v>
      </c>
      <c r="G128" s="14">
        <f t="shared" si="1"/>
        <v>47850</v>
      </c>
    </row>
    <row r="129" spans="2:7" x14ac:dyDescent="0.4">
      <c r="B129" s="12"/>
      <c r="C129" s="12"/>
      <c r="D129" s="13" t="s">
        <v>52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129</v>
      </c>
      <c r="E130" s="17">
        <f>+E123+E124+E125+E126</f>
        <v>997916</v>
      </c>
      <c r="F130" s="17">
        <f>+F123+F124+F125+F126</f>
        <v>935019</v>
      </c>
      <c r="G130" s="17">
        <f t="shared" si="1"/>
        <v>62897</v>
      </c>
    </row>
    <row r="131" spans="2:7" x14ac:dyDescent="0.4">
      <c r="B131" s="12"/>
      <c r="C131" s="9" t="s">
        <v>54</v>
      </c>
      <c r="D131" s="13" t="s">
        <v>130</v>
      </c>
      <c r="E131" s="14">
        <v>79170</v>
      </c>
      <c r="F131" s="14">
        <v>84778</v>
      </c>
      <c r="G131" s="14">
        <f t="shared" si="1"/>
        <v>-5608</v>
      </c>
    </row>
    <row r="132" spans="2:7" x14ac:dyDescent="0.4">
      <c r="B132" s="12"/>
      <c r="C132" s="12"/>
      <c r="D132" s="13" t="s">
        <v>131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132</v>
      </c>
      <c r="E133" s="14">
        <f>+E134+E135</f>
        <v>929600</v>
      </c>
      <c r="F133" s="14">
        <f>+F134+F135</f>
        <v>881750</v>
      </c>
      <c r="G133" s="14">
        <f t="shared" si="1"/>
        <v>47850</v>
      </c>
    </row>
    <row r="134" spans="2:7" x14ac:dyDescent="0.4">
      <c r="B134" s="12"/>
      <c r="C134" s="12"/>
      <c r="D134" s="13" t="s">
        <v>133</v>
      </c>
      <c r="E134" s="14">
        <v>929600</v>
      </c>
      <c r="F134" s="14">
        <v>881750</v>
      </c>
      <c r="G134" s="14">
        <f t="shared" si="1"/>
        <v>47850</v>
      </c>
    </row>
    <row r="135" spans="2:7" x14ac:dyDescent="0.4">
      <c r="B135" s="12"/>
      <c r="C135" s="12"/>
      <c r="D135" s="13" t="s">
        <v>134</v>
      </c>
      <c r="E135" s="14"/>
      <c r="F135" s="14"/>
      <c r="G135" s="14">
        <f t="shared" ref="G135:G193" si="2">E135-F135</f>
        <v>0</v>
      </c>
    </row>
    <row r="136" spans="2:7" x14ac:dyDescent="0.4">
      <c r="B136" s="12"/>
      <c r="C136" s="15"/>
      <c r="D136" s="16" t="s">
        <v>135</v>
      </c>
      <c r="E136" s="17">
        <f>+E131+E132+E133</f>
        <v>1008770</v>
      </c>
      <c r="F136" s="17">
        <f>+F131+F132+F133</f>
        <v>966528</v>
      </c>
      <c r="G136" s="17">
        <f t="shared" si="2"/>
        <v>42242</v>
      </c>
    </row>
    <row r="137" spans="2:7" x14ac:dyDescent="0.4">
      <c r="B137" s="15"/>
      <c r="C137" s="18" t="s">
        <v>136</v>
      </c>
      <c r="D137" s="21"/>
      <c r="E137" s="22">
        <f xml:space="preserve"> +E130 - E136</f>
        <v>-10854</v>
      </c>
      <c r="F137" s="22">
        <f xml:space="preserve"> +F130 - F136</f>
        <v>-31509</v>
      </c>
      <c r="G137" s="22">
        <f t="shared" si="2"/>
        <v>20655</v>
      </c>
    </row>
    <row r="138" spans="2:7" x14ac:dyDescent="0.4">
      <c r="B138" s="18" t="s">
        <v>137</v>
      </c>
      <c r="C138" s="23"/>
      <c r="D138" s="19"/>
      <c r="E138" s="20">
        <f xml:space="preserve"> +E122 +E137</f>
        <v>11387022</v>
      </c>
      <c r="F138" s="20">
        <f xml:space="preserve"> +F122 +F137</f>
        <v>11441340</v>
      </c>
      <c r="G138" s="20">
        <f t="shared" si="2"/>
        <v>-54318</v>
      </c>
    </row>
    <row r="139" spans="2:7" x14ac:dyDescent="0.4">
      <c r="B139" s="9" t="s">
        <v>138</v>
      </c>
      <c r="C139" s="9" t="s">
        <v>9</v>
      </c>
      <c r="D139" s="13" t="s">
        <v>139</v>
      </c>
      <c r="E139" s="14">
        <f>+E140+E141</f>
        <v>0</v>
      </c>
      <c r="F139" s="14">
        <f>+F140+F141</f>
        <v>0</v>
      </c>
      <c r="G139" s="14">
        <f t="shared" si="2"/>
        <v>0</v>
      </c>
    </row>
    <row r="140" spans="2:7" x14ac:dyDescent="0.4">
      <c r="B140" s="12"/>
      <c r="C140" s="12"/>
      <c r="D140" s="13" t="s">
        <v>140</v>
      </c>
      <c r="E140" s="14"/>
      <c r="F140" s="14"/>
      <c r="G140" s="14">
        <f t="shared" si="2"/>
        <v>0</v>
      </c>
    </row>
    <row r="141" spans="2:7" x14ac:dyDescent="0.4">
      <c r="B141" s="12"/>
      <c r="C141" s="12"/>
      <c r="D141" s="13" t="s">
        <v>141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142</v>
      </c>
      <c r="E142" s="14">
        <f>+E143+E144</f>
        <v>0</v>
      </c>
      <c r="F142" s="14">
        <f>+F143+F144</f>
        <v>0</v>
      </c>
      <c r="G142" s="14">
        <f t="shared" si="2"/>
        <v>0</v>
      </c>
    </row>
    <row r="143" spans="2:7" x14ac:dyDescent="0.4">
      <c r="B143" s="12"/>
      <c r="C143" s="12"/>
      <c r="D143" s="13" t="s">
        <v>143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144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145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146</v>
      </c>
      <c r="E146" s="14"/>
      <c r="F146" s="14"/>
      <c r="G146" s="14">
        <f t="shared" si="2"/>
        <v>0</v>
      </c>
    </row>
    <row r="147" spans="2:7" x14ac:dyDescent="0.4">
      <c r="B147" s="12"/>
      <c r="C147" s="12"/>
      <c r="D147" s="13" t="s">
        <v>147</v>
      </c>
      <c r="E147" s="14">
        <f>+E148+E149</f>
        <v>0</v>
      </c>
      <c r="F147" s="14">
        <f>+F148+F149</f>
        <v>0</v>
      </c>
      <c r="G147" s="14">
        <f t="shared" si="2"/>
        <v>0</v>
      </c>
    </row>
    <row r="148" spans="2:7" x14ac:dyDescent="0.4">
      <c r="B148" s="12"/>
      <c r="C148" s="12"/>
      <c r="D148" s="13" t="s">
        <v>148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149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150</v>
      </c>
      <c r="E150" s="14">
        <v>2000000</v>
      </c>
      <c r="F150" s="14">
        <v>2000000</v>
      </c>
      <c r="G150" s="14">
        <f t="shared" si="2"/>
        <v>0</v>
      </c>
    </row>
    <row r="151" spans="2:7" x14ac:dyDescent="0.4">
      <c r="B151" s="12"/>
      <c r="C151" s="12"/>
      <c r="D151" s="13" t="s">
        <v>151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152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153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154</v>
      </c>
      <c r="E154" s="14">
        <f>+E155+E156</f>
        <v>0</v>
      </c>
      <c r="F154" s="14">
        <f>+F155+F156</f>
        <v>0</v>
      </c>
      <c r="G154" s="14">
        <f t="shared" si="2"/>
        <v>0</v>
      </c>
    </row>
    <row r="155" spans="2:7" x14ac:dyDescent="0.4">
      <c r="B155" s="12"/>
      <c r="C155" s="12"/>
      <c r="D155" s="13" t="s">
        <v>155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156</v>
      </c>
      <c r="E156" s="14"/>
      <c r="F156" s="14"/>
      <c r="G156" s="14">
        <f t="shared" si="2"/>
        <v>0</v>
      </c>
    </row>
    <row r="157" spans="2:7" x14ac:dyDescent="0.4">
      <c r="B157" s="12"/>
      <c r="C157" s="15"/>
      <c r="D157" s="16" t="s">
        <v>157</v>
      </c>
      <c r="E157" s="17">
        <f>+E139+E142+E145+E146+E147+E150+E151+E152+E153+E154</f>
        <v>2000000</v>
      </c>
      <c r="F157" s="17">
        <f>+F139+F142+F145+F146+F147+F150+F151+F152+F153+F154</f>
        <v>2000000</v>
      </c>
      <c r="G157" s="17">
        <f t="shared" si="2"/>
        <v>0</v>
      </c>
    </row>
    <row r="158" spans="2:7" x14ac:dyDescent="0.4">
      <c r="B158" s="12"/>
      <c r="C158" s="9" t="s">
        <v>54</v>
      </c>
      <c r="D158" s="13" t="s">
        <v>158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159</v>
      </c>
      <c r="E159" s="14"/>
      <c r="F159" s="14"/>
      <c r="G159" s="14">
        <f t="shared" si="2"/>
        <v>0</v>
      </c>
    </row>
    <row r="160" spans="2:7" x14ac:dyDescent="0.4">
      <c r="B160" s="12"/>
      <c r="C160" s="12"/>
      <c r="D160" s="13" t="s">
        <v>160</v>
      </c>
      <c r="E160" s="14">
        <f>+E161+E162+E163+E164</f>
        <v>0</v>
      </c>
      <c r="F160" s="14">
        <f>+F161+F162+F163+F164</f>
        <v>0</v>
      </c>
      <c r="G160" s="14">
        <f t="shared" si="2"/>
        <v>0</v>
      </c>
    </row>
    <row r="161" spans="2:7" x14ac:dyDescent="0.4">
      <c r="B161" s="12"/>
      <c r="C161" s="12"/>
      <c r="D161" s="13" t="s">
        <v>161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162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163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164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165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166</v>
      </c>
      <c r="E166" s="14"/>
      <c r="F166" s="14"/>
      <c r="G166" s="14">
        <f t="shared" si="2"/>
        <v>0</v>
      </c>
    </row>
    <row r="167" spans="2:7" x14ac:dyDescent="0.4">
      <c r="B167" s="12"/>
      <c r="C167" s="12"/>
      <c r="D167" s="13" t="s">
        <v>167</v>
      </c>
      <c r="E167" s="14"/>
      <c r="F167" s="14"/>
      <c r="G167" s="14">
        <f t="shared" si="2"/>
        <v>0</v>
      </c>
    </row>
    <row r="168" spans="2:7" x14ac:dyDescent="0.4">
      <c r="B168" s="12"/>
      <c r="C168" s="12"/>
      <c r="D168" s="13" t="s">
        <v>168</v>
      </c>
      <c r="E168" s="14"/>
      <c r="F168" s="14"/>
      <c r="G168" s="14">
        <f t="shared" si="2"/>
        <v>0</v>
      </c>
    </row>
    <row r="169" spans="2:7" x14ac:dyDescent="0.4">
      <c r="B169" s="12"/>
      <c r="C169" s="12"/>
      <c r="D169" s="13" t="s">
        <v>169</v>
      </c>
      <c r="E169" s="14"/>
      <c r="F169" s="14"/>
      <c r="G169" s="14">
        <f t="shared" si="2"/>
        <v>0</v>
      </c>
    </row>
    <row r="170" spans="2:7" x14ac:dyDescent="0.4">
      <c r="B170" s="12"/>
      <c r="C170" s="12"/>
      <c r="D170" s="13" t="s">
        <v>170</v>
      </c>
      <c r="E170" s="14"/>
      <c r="F170" s="14"/>
      <c r="G170" s="14">
        <f t="shared" si="2"/>
        <v>0</v>
      </c>
    </row>
    <row r="171" spans="2:7" x14ac:dyDescent="0.4">
      <c r="B171" s="12"/>
      <c r="C171" s="12"/>
      <c r="D171" s="13" t="s">
        <v>171</v>
      </c>
      <c r="E171" s="14"/>
      <c r="F171" s="14"/>
      <c r="G171" s="14">
        <f t="shared" si="2"/>
        <v>0</v>
      </c>
    </row>
    <row r="172" spans="2:7" x14ac:dyDescent="0.4">
      <c r="B172" s="12"/>
      <c r="C172" s="12"/>
      <c r="D172" s="13" t="s">
        <v>172</v>
      </c>
      <c r="E172" s="14"/>
      <c r="F172" s="14"/>
      <c r="G172" s="14">
        <f t="shared" si="2"/>
        <v>0</v>
      </c>
    </row>
    <row r="173" spans="2:7" x14ac:dyDescent="0.4">
      <c r="B173" s="12"/>
      <c r="C173" s="15"/>
      <c r="D173" s="16" t="s">
        <v>173</v>
      </c>
      <c r="E173" s="17">
        <f>+E158+E159+E160+E165+E166+E167+E168+E169+E170+E171+E172</f>
        <v>0</v>
      </c>
      <c r="F173" s="17">
        <f>+F158+F159+F160+F165+F166+F167+F168+F169+F170+F171+F172</f>
        <v>0</v>
      </c>
      <c r="G173" s="17">
        <f t="shared" si="2"/>
        <v>0</v>
      </c>
    </row>
    <row r="174" spans="2:7" x14ac:dyDescent="0.4">
      <c r="B174" s="15"/>
      <c r="C174" s="24" t="s">
        <v>174</v>
      </c>
      <c r="D174" s="25"/>
      <c r="E174" s="26">
        <f xml:space="preserve"> +E157 - E173</f>
        <v>2000000</v>
      </c>
      <c r="F174" s="26">
        <f xml:space="preserve"> +F157 - F173</f>
        <v>2000000</v>
      </c>
      <c r="G174" s="26">
        <f t="shared" si="2"/>
        <v>0</v>
      </c>
    </row>
    <row r="175" spans="2:7" x14ac:dyDescent="0.4">
      <c r="B175" s="18" t="s">
        <v>175</v>
      </c>
      <c r="C175" s="27"/>
      <c r="D175" s="28"/>
      <c r="E175" s="29">
        <f xml:space="preserve"> +E138 +E174</f>
        <v>13387022</v>
      </c>
      <c r="F175" s="29">
        <f xml:space="preserve"> +F138 +F174</f>
        <v>13441340</v>
      </c>
      <c r="G175" s="29">
        <f t="shared" si="2"/>
        <v>-54318</v>
      </c>
    </row>
    <row r="176" spans="2:7" x14ac:dyDescent="0.4">
      <c r="B176" s="30" t="s">
        <v>176</v>
      </c>
      <c r="C176" s="27" t="s">
        <v>177</v>
      </c>
      <c r="D176" s="28"/>
      <c r="E176" s="29">
        <v>250106844</v>
      </c>
      <c r="F176" s="29">
        <v>241665504</v>
      </c>
      <c r="G176" s="29">
        <f t="shared" si="2"/>
        <v>8441340</v>
      </c>
    </row>
    <row r="177" spans="2:7" x14ac:dyDescent="0.4">
      <c r="B177" s="31"/>
      <c r="C177" s="27" t="s">
        <v>178</v>
      </c>
      <c r="D177" s="28"/>
      <c r="E177" s="29">
        <f xml:space="preserve"> +E175 +E176</f>
        <v>263493866</v>
      </c>
      <c r="F177" s="29">
        <f xml:space="preserve"> +F175 +F176</f>
        <v>255106844</v>
      </c>
      <c r="G177" s="29">
        <f t="shared" si="2"/>
        <v>8387022</v>
      </c>
    </row>
    <row r="178" spans="2:7" x14ac:dyDescent="0.4">
      <c r="B178" s="31"/>
      <c r="C178" s="27" t="s">
        <v>179</v>
      </c>
      <c r="D178" s="28"/>
      <c r="E178" s="29"/>
      <c r="F178" s="29"/>
      <c r="G178" s="29">
        <f t="shared" si="2"/>
        <v>0</v>
      </c>
    </row>
    <row r="179" spans="2:7" x14ac:dyDescent="0.4">
      <c r="B179" s="31"/>
      <c r="C179" s="27" t="s">
        <v>180</v>
      </c>
      <c r="D179" s="28"/>
      <c r="E179" s="29">
        <f>+E180+E181+E182+E183+E184+E185</f>
        <v>2717660</v>
      </c>
      <c r="F179" s="29">
        <f>+F180+F181+F182+F183+F184+F185</f>
        <v>0</v>
      </c>
      <c r="G179" s="29">
        <f t="shared" si="2"/>
        <v>2717660</v>
      </c>
    </row>
    <row r="180" spans="2:7" x14ac:dyDescent="0.4">
      <c r="B180" s="31"/>
      <c r="C180" s="32" t="s">
        <v>181</v>
      </c>
      <c r="D180" s="25"/>
      <c r="E180" s="26"/>
      <c r="F180" s="26"/>
      <c r="G180" s="26">
        <f t="shared" si="2"/>
        <v>0</v>
      </c>
    </row>
    <row r="181" spans="2:7" x14ac:dyDescent="0.4">
      <c r="B181" s="31"/>
      <c r="C181" s="32" t="s">
        <v>182</v>
      </c>
      <c r="D181" s="25"/>
      <c r="E181" s="26"/>
      <c r="F181" s="26"/>
      <c r="G181" s="26">
        <f t="shared" si="2"/>
        <v>0</v>
      </c>
    </row>
    <row r="182" spans="2:7" x14ac:dyDescent="0.4">
      <c r="B182" s="31"/>
      <c r="C182" s="32" t="s">
        <v>183</v>
      </c>
      <c r="D182" s="25"/>
      <c r="E182" s="26"/>
      <c r="F182" s="26"/>
      <c r="G182" s="26">
        <f t="shared" si="2"/>
        <v>0</v>
      </c>
    </row>
    <row r="183" spans="2:7" x14ac:dyDescent="0.4">
      <c r="B183" s="31"/>
      <c r="C183" s="32" t="s">
        <v>184</v>
      </c>
      <c r="D183" s="25"/>
      <c r="E183" s="26">
        <v>2717660</v>
      </c>
      <c r="F183" s="26"/>
      <c r="G183" s="26">
        <f t="shared" si="2"/>
        <v>2717660</v>
      </c>
    </row>
    <row r="184" spans="2:7" x14ac:dyDescent="0.4">
      <c r="B184" s="31"/>
      <c r="C184" s="32" t="s">
        <v>185</v>
      </c>
      <c r="D184" s="25"/>
      <c r="E184" s="26"/>
      <c r="F184" s="26"/>
      <c r="G184" s="26">
        <f t="shared" si="2"/>
        <v>0</v>
      </c>
    </row>
    <row r="185" spans="2:7" x14ac:dyDescent="0.4">
      <c r="B185" s="31"/>
      <c r="C185" s="32" t="s">
        <v>186</v>
      </c>
      <c r="D185" s="25"/>
      <c r="E185" s="26"/>
      <c r="F185" s="26"/>
      <c r="G185" s="26">
        <f t="shared" si="2"/>
        <v>0</v>
      </c>
    </row>
    <row r="186" spans="2:7" x14ac:dyDescent="0.4">
      <c r="B186" s="31"/>
      <c r="C186" s="27" t="s">
        <v>187</v>
      </c>
      <c r="D186" s="28"/>
      <c r="E186" s="29">
        <f>+E187+E188+E189+E190+E191+E192</f>
        <v>0</v>
      </c>
      <c r="F186" s="29">
        <f>+F187+F188+F189+F190+F191+F192</f>
        <v>5000000</v>
      </c>
      <c r="G186" s="29">
        <f t="shared" si="2"/>
        <v>-5000000</v>
      </c>
    </row>
    <row r="187" spans="2:7" x14ac:dyDescent="0.4">
      <c r="B187" s="31"/>
      <c r="C187" s="32" t="s">
        <v>188</v>
      </c>
      <c r="D187" s="25"/>
      <c r="E187" s="26"/>
      <c r="F187" s="26"/>
      <c r="G187" s="26">
        <f t="shared" si="2"/>
        <v>0</v>
      </c>
    </row>
    <row r="188" spans="2:7" x14ac:dyDescent="0.4">
      <c r="B188" s="31"/>
      <c r="C188" s="32" t="s">
        <v>189</v>
      </c>
      <c r="D188" s="25"/>
      <c r="E188" s="26"/>
      <c r="F188" s="26"/>
      <c r="G188" s="26">
        <f t="shared" si="2"/>
        <v>0</v>
      </c>
    </row>
    <row r="189" spans="2:7" x14ac:dyDescent="0.4">
      <c r="B189" s="31"/>
      <c r="C189" s="32" t="s">
        <v>190</v>
      </c>
      <c r="D189" s="25"/>
      <c r="E189" s="26"/>
      <c r="F189" s="26"/>
      <c r="G189" s="26">
        <f t="shared" si="2"/>
        <v>0</v>
      </c>
    </row>
    <row r="190" spans="2:7" x14ac:dyDescent="0.4">
      <c r="B190" s="31"/>
      <c r="C190" s="32" t="s">
        <v>191</v>
      </c>
      <c r="D190" s="25"/>
      <c r="E190" s="26"/>
      <c r="F190" s="26">
        <v>5000000</v>
      </c>
      <c r="G190" s="26">
        <f t="shared" si="2"/>
        <v>-5000000</v>
      </c>
    </row>
    <row r="191" spans="2:7" x14ac:dyDescent="0.4">
      <c r="B191" s="31"/>
      <c r="C191" s="32" t="s">
        <v>192</v>
      </c>
      <c r="D191" s="25"/>
      <c r="E191" s="26"/>
      <c r="F191" s="26"/>
      <c r="G191" s="26">
        <f t="shared" si="2"/>
        <v>0</v>
      </c>
    </row>
    <row r="192" spans="2:7" x14ac:dyDescent="0.4">
      <c r="B192" s="31"/>
      <c r="C192" s="32" t="s">
        <v>193</v>
      </c>
      <c r="D192" s="25"/>
      <c r="E192" s="26"/>
      <c r="F192" s="26"/>
      <c r="G192" s="26">
        <f t="shared" si="2"/>
        <v>0</v>
      </c>
    </row>
    <row r="193" spans="2:7" x14ac:dyDescent="0.4">
      <c r="B193" s="33"/>
      <c r="C193" s="27" t="s">
        <v>194</v>
      </c>
      <c r="D193" s="28"/>
      <c r="E193" s="29">
        <f xml:space="preserve"> +E177 +E178 +E179 - E186</f>
        <v>266211526</v>
      </c>
      <c r="F193" s="29">
        <f xml:space="preserve"> +F177 +F178 +F179 - F186</f>
        <v>250106844</v>
      </c>
      <c r="G193" s="29">
        <f t="shared" si="2"/>
        <v>16104682</v>
      </c>
    </row>
  </sheetData>
  <mergeCells count="13">
    <mergeCell ref="B176:B193"/>
    <mergeCell ref="B123:B137"/>
    <mergeCell ref="C123:C130"/>
    <mergeCell ref="C131:C136"/>
    <mergeCell ref="B139:B174"/>
    <mergeCell ref="C139:C157"/>
    <mergeCell ref="C158:C173"/>
    <mergeCell ref="B2:G2"/>
    <mergeCell ref="B3:G3"/>
    <mergeCell ref="B5:D5"/>
    <mergeCell ref="B6:B122"/>
    <mergeCell ref="C6:C49"/>
    <mergeCell ref="C50:C121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B200-21CD-4347-BA49-1802524CE5F8}">
  <sheetPr>
    <pageSetUpPr fitToPage="1"/>
  </sheetPr>
  <dimension ref="B1:G193"/>
  <sheetViews>
    <sheetView showGridLines="0" tabSelected="1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195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+E7+E8+E9</f>
        <v>0</v>
      </c>
      <c r="F6" s="11">
        <f>+F7+F8+F9</f>
        <v>0</v>
      </c>
      <c r="G6" s="11">
        <f>E6-F6</f>
        <v>0</v>
      </c>
    </row>
    <row r="7" spans="2:7" x14ac:dyDescent="0.4">
      <c r="B7" s="12"/>
      <c r="C7" s="12"/>
      <c r="D7" s="13" t="s">
        <v>11</v>
      </c>
      <c r="E7" s="14"/>
      <c r="F7" s="14"/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>
        <f>+E11+E20+E21+E25+E27+E39</f>
        <v>69390159</v>
      </c>
      <c r="F10" s="14">
        <f>+F11+F20+F21+F25+F27+F39</f>
        <v>67401422</v>
      </c>
      <c r="G10" s="14">
        <f t="shared" si="0"/>
        <v>1988737</v>
      </c>
    </row>
    <row r="11" spans="2:7" x14ac:dyDescent="0.4">
      <c r="B11" s="12"/>
      <c r="C11" s="12"/>
      <c r="D11" s="13" t="s">
        <v>15</v>
      </c>
      <c r="E11" s="14">
        <f>+E12+E13+E14+E15+E16+E17+E18+E19</f>
        <v>45368789</v>
      </c>
      <c r="F11" s="14">
        <f>+F12+F13+F14+F15+F16+F17+F18+F19</f>
        <v>43015116</v>
      </c>
      <c r="G11" s="14">
        <f t="shared" si="0"/>
        <v>2353673</v>
      </c>
    </row>
    <row r="12" spans="2:7" x14ac:dyDescent="0.4">
      <c r="B12" s="12"/>
      <c r="C12" s="12"/>
      <c r="D12" s="13" t="s">
        <v>16</v>
      </c>
      <c r="E12" s="14">
        <v>1519474</v>
      </c>
      <c r="F12" s="14">
        <v>1373274</v>
      </c>
      <c r="G12" s="14">
        <f t="shared" si="0"/>
        <v>146200</v>
      </c>
    </row>
    <row r="13" spans="2:7" x14ac:dyDescent="0.4">
      <c r="B13" s="12"/>
      <c r="C13" s="12"/>
      <c r="D13" s="13" t="s">
        <v>17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18</v>
      </c>
      <c r="E14" s="14">
        <v>43849315</v>
      </c>
      <c r="F14" s="14">
        <v>41641842</v>
      </c>
      <c r="G14" s="14">
        <f t="shared" si="0"/>
        <v>2207473</v>
      </c>
    </row>
    <row r="15" spans="2:7" x14ac:dyDescent="0.4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x14ac:dyDescent="0.4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23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24</v>
      </c>
      <c r="E20" s="14">
        <v>13620922</v>
      </c>
      <c r="F20" s="14">
        <v>2153</v>
      </c>
      <c r="G20" s="14">
        <f t="shared" si="0"/>
        <v>13618769</v>
      </c>
    </row>
    <row r="21" spans="2:7" x14ac:dyDescent="0.4">
      <c r="B21" s="12"/>
      <c r="C21" s="12"/>
      <c r="D21" s="13" t="s">
        <v>25</v>
      </c>
      <c r="E21" s="14">
        <f>+E22+E23+E24</f>
        <v>0</v>
      </c>
      <c r="F21" s="14">
        <f>+F22+F23+F24</f>
        <v>0</v>
      </c>
      <c r="G21" s="14">
        <f t="shared" si="0"/>
        <v>0</v>
      </c>
    </row>
    <row r="22" spans="2:7" x14ac:dyDescent="0.4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28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29</v>
      </c>
      <c r="E25" s="14">
        <f>+E26</f>
        <v>0</v>
      </c>
      <c r="F25" s="14">
        <f>+F26</f>
        <v>13314217</v>
      </c>
      <c r="G25" s="14">
        <f t="shared" si="0"/>
        <v>-13314217</v>
      </c>
    </row>
    <row r="26" spans="2:7" x14ac:dyDescent="0.4">
      <c r="B26" s="12"/>
      <c r="C26" s="12"/>
      <c r="D26" s="13" t="s">
        <v>30</v>
      </c>
      <c r="E26" s="14"/>
      <c r="F26" s="14">
        <v>13314217</v>
      </c>
      <c r="G26" s="14">
        <f t="shared" si="0"/>
        <v>-13314217</v>
      </c>
    </row>
    <row r="27" spans="2:7" x14ac:dyDescent="0.4">
      <c r="B27" s="12"/>
      <c r="C27" s="12"/>
      <c r="D27" s="13" t="s">
        <v>31</v>
      </c>
      <c r="E27" s="14">
        <f>+E28+E34+E35+E36+E37</f>
        <v>10400448</v>
      </c>
      <c r="F27" s="14">
        <f>+F28+F34+F35+F36+F37</f>
        <v>11069936</v>
      </c>
      <c r="G27" s="14">
        <f t="shared" si="0"/>
        <v>-669488</v>
      </c>
    </row>
    <row r="28" spans="2:7" x14ac:dyDescent="0.4">
      <c r="B28" s="12"/>
      <c r="C28" s="12"/>
      <c r="D28" s="13" t="s">
        <v>32</v>
      </c>
      <c r="E28" s="14">
        <f>+E29+E30+E31+E32+E33</f>
        <v>2174700</v>
      </c>
      <c r="F28" s="14">
        <f>+F29+F30+F31+F32+F33</f>
        <v>3011410</v>
      </c>
      <c r="G28" s="14">
        <f t="shared" si="0"/>
        <v>-836710</v>
      </c>
    </row>
    <row r="29" spans="2:7" x14ac:dyDescent="0.4">
      <c r="B29" s="12"/>
      <c r="C29" s="12"/>
      <c r="D29" s="13" t="s">
        <v>33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34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35</v>
      </c>
      <c r="E31" s="14">
        <v>870000</v>
      </c>
      <c r="F31" s="14">
        <v>870000</v>
      </c>
      <c r="G31" s="14">
        <f t="shared" si="0"/>
        <v>0</v>
      </c>
    </row>
    <row r="32" spans="2:7" x14ac:dyDescent="0.4">
      <c r="B32" s="12"/>
      <c r="C32" s="12"/>
      <c r="D32" s="13" t="s">
        <v>36</v>
      </c>
      <c r="E32" s="14">
        <v>1141700</v>
      </c>
      <c r="F32" s="14">
        <v>672410</v>
      </c>
      <c r="G32" s="14">
        <f t="shared" si="0"/>
        <v>469290</v>
      </c>
    </row>
    <row r="33" spans="2:7" x14ac:dyDescent="0.4">
      <c r="B33" s="12"/>
      <c r="C33" s="12"/>
      <c r="D33" s="13" t="s">
        <v>37</v>
      </c>
      <c r="E33" s="14">
        <v>163000</v>
      </c>
      <c r="F33" s="14">
        <v>1469000</v>
      </c>
      <c r="G33" s="14">
        <f t="shared" si="0"/>
        <v>-1306000</v>
      </c>
    </row>
    <row r="34" spans="2:7" x14ac:dyDescent="0.4">
      <c r="B34" s="12"/>
      <c r="C34" s="12"/>
      <c r="D34" s="13" t="s">
        <v>38</v>
      </c>
      <c r="E34" s="14"/>
      <c r="F34" s="14"/>
      <c r="G34" s="14">
        <f t="shared" si="0"/>
        <v>0</v>
      </c>
    </row>
    <row r="35" spans="2:7" x14ac:dyDescent="0.4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41</v>
      </c>
      <c r="E37" s="14">
        <f>+E38</f>
        <v>8225748</v>
      </c>
      <c r="F37" s="14">
        <f>+F38</f>
        <v>8058526</v>
      </c>
      <c r="G37" s="14">
        <f t="shared" si="0"/>
        <v>167222</v>
      </c>
    </row>
    <row r="38" spans="2:7" x14ac:dyDescent="0.4">
      <c r="B38" s="12"/>
      <c r="C38" s="12"/>
      <c r="D38" s="13" t="s">
        <v>42</v>
      </c>
      <c r="E38" s="14">
        <v>8225748</v>
      </c>
      <c r="F38" s="14">
        <v>8058526</v>
      </c>
      <c r="G38" s="14">
        <f t="shared" si="0"/>
        <v>167222</v>
      </c>
    </row>
    <row r="39" spans="2:7" x14ac:dyDescent="0.4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44</v>
      </c>
      <c r="E40" s="14">
        <f>+E41+E42+E43+E44</f>
        <v>0</v>
      </c>
      <c r="F40" s="14">
        <f>+F41+F42+F43+F44</f>
        <v>0</v>
      </c>
      <c r="G40" s="14">
        <f t="shared" si="0"/>
        <v>0</v>
      </c>
    </row>
    <row r="41" spans="2:7" x14ac:dyDescent="0.4">
      <c r="B41" s="12"/>
      <c r="C41" s="12"/>
      <c r="D41" s="13" t="s">
        <v>45</v>
      </c>
      <c r="E41" s="14"/>
      <c r="F41" s="14"/>
      <c r="G41" s="14">
        <f t="shared" si="0"/>
        <v>0</v>
      </c>
    </row>
    <row r="42" spans="2:7" x14ac:dyDescent="0.4">
      <c r="B42" s="12"/>
      <c r="C42" s="12"/>
      <c r="D42" s="13" t="s">
        <v>46</v>
      </c>
      <c r="E42" s="14"/>
      <c r="F42" s="14"/>
      <c r="G42" s="14">
        <f t="shared" si="0"/>
        <v>0</v>
      </c>
    </row>
    <row r="43" spans="2:7" x14ac:dyDescent="0.4">
      <c r="B43" s="12"/>
      <c r="C43" s="12"/>
      <c r="D43" s="13" t="s">
        <v>47</v>
      </c>
      <c r="E43" s="14"/>
      <c r="F43" s="14"/>
      <c r="G43" s="14">
        <f t="shared" si="0"/>
        <v>0</v>
      </c>
    </row>
    <row r="44" spans="2:7" x14ac:dyDescent="0.4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x14ac:dyDescent="0.4">
      <c r="B46" s="12"/>
      <c r="C46" s="12"/>
      <c r="D46" s="13" t="s">
        <v>50</v>
      </c>
      <c r="E46" s="14">
        <f>+E47+E48</f>
        <v>0</v>
      </c>
      <c r="F46" s="14">
        <f>+F47+F48</f>
        <v>0</v>
      </c>
      <c r="G46" s="14">
        <f t="shared" si="0"/>
        <v>0</v>
      </c>
    </row>
    <row r="47" spans="2:7" x14ac:dyDescent="0.4">
      <c r="B47" s="12"/>
      <c r="C47" s="12"/>
      <c r="D47" s="13" t="s">
        <v>51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52</v>
      </c>
      <c r="E48" s="14"/>
      <c r="F48" s="14"/>
      <c r="G48" s="14">
        <f t="shared" si="0"/>
        <v>0</v>
      </c>
    </row>
    <row r="49" spans="2:7" x14ac:dyDescent="0.4">
      <c r="B49" s="12"/>
      <c r="C49" s="15"/>
      <c r="D49" s="16" t="s">
        <v>53</v>
      </c>
      <c r="E49" s="17">
        <f>+E6+E10+E40+E45+E46</f>
        <v>69390159</v>
      </c>
      <c r="F49" s="17">
        <f>+F6+F10+F40+F45+F46</f>
        <v>67401422</v>
      </c>
      <c r="G49" s="17">
        <f t="shared" si="0"/>
        <v>1988737</v>
      </c>
    </row>
    <row r="50" spans="2:7" x14ac:dyDescent="0.4">
      <c r="B50" s="12"/>
      <c r="C50" s="9" t="s">
        <v>54</v>
      </c>
      <c r="D50" s="13" t="s">
        <v>55</v>
      </c>
      <c r="E50" s="14">
        <f>+E51+E52+E53+E54+E55+E56+E57+E58+E59+E60+E61+E62+E63</f>
        <v>48382932</v>
      </c>
      <c r="F50" s="14">
        <f>+F51+F52+F53+F54+F55+F56+F57+F58+F59+F60+F61+F62+F63</f>
        <v>48846949</v>
      </c>
      <c r="G50" s="14">
        <f t="shared" si="0"/>
        <v>-464017</v>
      </c>
    </row>
    <row r="51" spans="2:7" x14ac:dyDescent="0.4">
      <c r="B51" s="12"/>
      <c r="C51" s="12"/>
      <c r="D51" s="13" t="s">
        <v>56</v>
      </c>
      <c r="E51" s="14"/>
      <c r="F51" s="14"/>
      <c r="G51" s="14">
        <f t="shared" si="0"/>
        <v>0</v>
      </c>
    </row>
    <row r="52" spans="2:7" x14ac:dyDescent="0.4">
      <c r="B52" s="12"/>
      <c r="C52" s="12"/>
      <c r="D52" s="13" t="s">
        <v>57</v>
      </c>
      <c r="E52" s="14">
        <v>20168987</v>
      </c>
      <c r="F52" s="14">
        <v>22150309</v>
      </c>
      <c r="G52" s="14">
        <f t="shared" si="0"/>
        <v>-1981322</v>
      </c>
    </row>
    <row r="53" spans="2:7" x14ac:dyDescent="0.4">
      <c r="B53" s="12"/>
      <c r="C53" s="12"/>
      <c r="D53" s="13" t="s">
        <v>58</v>
      </c>
      <c r="E53" s="14">
        <v>1094500</v>
      </c>
      <c r="F53" s="14">
        <v>1373000</v>
      </c>
      <c r="G53" s="14">
        <f t="shared" si="0"/>
        <v>-278500</v>
      </c>
    </row>
    <row r="54" spans="2:7" x14ac:dyDescent="0.4">
      <c r="B54" s="12"/>
      <c r="C54" s="12"/>
      <c r="D54" s="13" t="s">
        <v>59</v>
      </c>
      <c r="E54" s="14">
        <v>708984</v>
      </c>
      <c r="F54" s="14">
        <v>1130560</v>
      </c>
      <c r="G54" s="14">
        <f t="shared" si="0"/>
        <v>-421576</v>
      </c>
    </row>
    <row r="55" spans="2:7" x14ac:dyDescent="0.4">
      <c r="B55" s="12"/>
      <c r="C55" s="12"/>
      <c r="D55" s="13" t="s">
        <v>60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61</v>
      </c>
      <c r="E56" s="14">
        <v>18082514</v>
      </c>
      <c r="F56" s="14">
        <v>16353823</v>
      </c>
      <c r="G56" s="14">
        <f t="shared" si="0"/>
        <v>1728691</v>
      </c>
    </row>
    <row r="57" spans="2:7" x14ac:dyDescent="0.4">
      <c r="B57" s="12"/>
      <c r="C57" s="12"/>
      <c r="D57" s="13" t="s">
        <v>62</v>
      </c>
      <c r="E57" s="14">
        <v>1077800</v>
      </c>
      <c r="F57" s="14">
        <v>1065047</v>
      </c>
      <c r="G57" s="14">
        <f t="shared" si="0"/>
        <v>12753</v>
      </c>
    </row>
    <row r="58" spans="2:7" x14ac:dyDescent="0.4">
      <c r="B58" s="12"/>
      <c r="C58" s="12"/>
      <c r="D58" s="13" t="s">
        <v>63</v>
      </c>
      <c r="E58" s="14">
        <v>703338</v>
      </c>
      <c r="F58" s="14">
        <v>626588</v>
      </c>
      <c r="G58" s="14">
        <f t="shared" si="0"/>
        <v>76750</v>
      </c>
    </row>
    <row r="59" spans="2:7" x14ac:dyDescent="0.4">
      <c r="B59" s="12"/>
      <c r="C59" s="12"/>
      <c r="D59" s="13" t="s">
        <v>64</v>
      </c>
      <c r="E59" s="14"/>
      <c r="F59" s="14"/>
      <c r="G59" s="14">
        <f t="shared" si="0"/>
        <v>0</v>
      </c>
    </row>
    <row r="60" spans="2:7" x14ac:dyDescent="0.4">
      <c r="B60" s="12"/>
      <c r="C60" s="12"/>
      <c r="D60" s="13" t="s">
        <v>65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66</v>
      </c>
      <c r="E61" s="14">
        <v>712000</v>
      </c>
      <c r="F61" s="14">
        <v>845500</v>
      </c>
      <c r="G61" s="14">
        <f t="shared" si="0"/>
        <v>-133500</v>
      </c>
    </row>
    <row r="62" spans="2:7" x14ac:dyDescent="0.4">
      <c r="B62" s="12"/>
      <c r="C62" s="12"/>
      <c r="D62" s="13" t="s">
        <v>67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68</v>
      </c>
      <c r="E63" s="14">
        <v>5834809</v>
      </c>
      <c r="F63" s="14">
        <v>5302122</v>
      </c>
      <c r="G63" s="14">
        <f t="shared" si="0"/>
        <v>532687</v>
      </c>
    </row>
    <row r="64" spans="2:7" x14ac:dyDescent="0.4">
      <c r="B64" s="12"/>
      <c r="C64" s="12"/>
      <c r="D64" s="13" t="s">
        <v>69</v>
      </c>
      <c r="E64" s="14">
        <f>+E65+E66+E67+E68+E69+E70+E71+E72+E73+E74+E75+E76+E77+E78+E79+E80+E81+E82+E83</f>
        <v>7392135</v>
      </c>
      <c r="F64" s="14">
        <f>+F65+F66+F67+F68+F69+F70+F71+F72+F73+F74+F75+F76+F77+F78+F79+F80+F81+F82+F83</f>
        <v>7855680</v>
      </c>
      <c r="G64" s="14">
        <f t="shared" si="0"/>
        <v>-463545</v>
      </c>
    </row>
    <row r="65" spans="2:7" x14ac:dyDescent="0.4">
      <c r="B65" s="12"/>
      <c r="C65" s="12"/>
      <c r="D65" s="13" t="s">
        <v>70</v>
      </c>
      <c r="E65" s="14">
        <v>4668630</v>
      </c>
      <c r="F65" s="14">
        <v>4503533</v>
      </c>
      <c r="G65" s="14">
        <f t="shared" si="0"/>
        <v>165097</v>
      </c>
    </row>
    <row r="66" spans="2:7" x14ac:dyDescent="0.4">
      <c r="B66" s="12"/>
      <c r="C66" s="12"/>
      <c r="D66" s="13" t="s">
        <v>71</v>
      </c>
      <c r="E66" s="14">
        <v>62850</v>
      </c>
      <c r="F66" s="14">
        <v>146248</v>
      </c>
      <c r="G66" s="14">
        <f t="shared" si="0"/>
        <v>-83398</v>
      </c>
    </row>
    <row r="67" spans="2:7" x14ac:dyDescent="0.4">
      <c r="B67" s="12"/>
      <c r="C67" s="12"/>
      <c r="D67" s="13" t="s">
        <v>72</v>
      </c>
      <c r="E67" s="14"/>
      <c r="F67" s="14">
        <v>8350</v>
      </c>
      <c r="G67" s="14">
        <f t="shared" si="0"/>
        <v>-8350</v>
      </c>
    </row>
    <row r="68" spans="2:7" x14ac:dyDescent="0.4">
      <c r="B68" s="12"/>
      <c r="C68" s="12"/>
      <c r="D68" s="13" t="s">
        <v>73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74</v>
      </c>
      <c r="E69" s="14"/>
      <c r="F69" s="14"/>
      <c r="G69" s="14">
        <f t="shared" si="0"/>
        <v>0</v>
      </c>
    </row>
    <row r="70" spans="2:7" x14ac:dyDescent="0.4">
      <c r="B70" s="12"/>
      <c r="C70" s="12"/>
      <c r="D70" s="13" t="s">
        <v>75</v>
      </c>
      <c r="E70" s="14">
        <v>91829</v>
      </c>
      <c r="F70" s="14">
        <v>105253</v>
      </c>
      <c r="G70" s="14">
        <f t="shared" si="0"/>
        <v>-13424</v>
      </c>
    </row>
    <row r="71" spans="2:7" x14ac:dyDescent="0.4">
      <c r="B71" s="12"/>
      <c r="C71" s="12"/>
      <c r="D71" s="13" t="s">
        <v>76</v>
      </c>
      <c r="E71" s="14">
        <v>2111439</v>
      </c>
      <c r="F71" s="14">
        <v>2403165</v>
      </c>
      <c r="G71" s="14">
        <f t="shared" ref="G71:G134" si="1">E71-F71</f>
        <v>-291726</v>
      </c>
    </row>
    <row r="72" spans="2:7" x14ac:dyDescent="0.4">
      <c r="B72" s="12"/>
      <c r="C72" s="12"/>
      <c r="D72" s="13" t="s">
        <v>77</v>
      </c>
      <c r="E72" s="14">
        <v>427327</v>
      </c>
      <c r="F72" s="14">
        <v>660896</v>
      </c>
      <c r="G72" s="14">
        <f t="shared" si="1"/>
        <v>-233569</v>
      </c>
    </row>
    <row r="73" spans="2:7" x14ac:dyDescent="0.4">
      <c r="B73" s="12"/>
      <c r="C73" s="12"/>
      <c r="D73" s="13" t="s">
        <v>78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79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80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81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82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83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84</v>
      </c>
      <c r="E79" s="14">
        <v>30060</v>
      </c>
      <c r="F79" s="14">
        <v>28235</v>
      </c>
      <c r="G79" s="14">
        <f t="shared" si="1"/>
        <v>1825</v>
      </c>
    </row>
    <row r="80" spans="2:7" x14ac:dyDescent="0.4">
      <c r="B80" s="12"/>
      <c r="C80" s="12"/>
      <c r="D80" s="13" t="s">
        <v>85</v>
      </c>
      <c r="E80" s="14"/>
      <c r="F80" s="14"/>
      <c r="G80" s="14">
        <f t="shared" si="1"/>
        <v>0</v>
      </c>
    </row>
    <row r="81" spans="2:7" x14ac:dyDescent="0.4">
      <c r="B81" s="12"/>
      <c r="C81" s="12"/>
      <c r="D81" s="13" t="s">
        <v>86</v>
      </c>
      <c r="E81" s="14"/>
      <c r="F81" s="14"/>
      <c r="G81" s="14">
        <f t="shared" si="1"/>
        <v>0</v>
      </c>
    </row>
    <row r="82" spans="2:7" x14ac:dyDescent="0.4">
      <c r="B82" s="12"/>
      <c r="C82" s="12"/>
      <c r="D82" s="13" t="s">
        <v>87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88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89</v>
      </c>
      <c r="E84" s="14">
        <f>+E85+E86+E87+E88+E89+E90+E91+E92+E93+E94+E95+E96+E97+E98+E99+E100+E101+E102+E103+E104+E105+E106+E107+E108+E109</f>
        <v>4245659</v>
      </c>
      <c r="F84" s="14">
        <f>+F85+F86+F87+F88+F89+F90+F91+F92+F93+F94+F95+F96+F97+F98+F99+F100+F101+F102+F103+F104+F105+F106+F107+F108+F109</f>
        <v>2896576</v>
      </c>
      <c r="G84" s="14">
        <f t="shared" si="1"/>
        <v>1349083</v>
      </c>
    </row>
    <row r="85" spans="2:7" x14ac:dyDescent="0.4">
      <c r="B85" s="12"/>
      <c r="C85" s="12"/>
      <c r="D85" s="13" t="s">
        <v>90</v>
      </c>
      <c r="E85" s="14">
        <v>69377</v>
      </c>
      <c r="F85" s="14">
        <v>114608</v>
      </c>
      <c r="G85" s="14">
        <f t="shared" si="1"/>
        <v>-45231</v>
      </c>
    </row>
    <row r="86" spans="2:7" x14ac:dyDescent="0.4">
      <c r="B86" s="12"/>
      <c r="C86" s="12"/>
      <c r="D86" s="13" t="s">
        <v>91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92</v>
      </c>
      <c r="E87" s="14">
        <v>36850</v>
      </c>
      <c r="F87" s="14">
        <v>88000</v>
      </c>
      <c r="G87" s="14">
        <f t="shared" si="1"/>
        <v>-51150</v>
      </c>
    </row>
    <row r="88" spans="2:7" x14ac:dyDescent="0.4">
      <c r="B88" s="12"/>
      <c r="C88" s="12"/>
      <c r="D88" s="13" t="s">
        <v>93</v>
      </c>
      <c r="E88" s="14">
        <v>5606</v>
      </c>
      <c r="F88" s="14">
        <v>1342</v>
      </c>
      <c r="G88" s="14">
        <f t="shared" si="1"/>
        <v>4264</v>
      </c>
    </row>
    <row r="89" spans="2:7" x14ac:dyDescent="0.4">
      <c r="B89" s="12"/>
      <c r="C89" s="12"/>
      <c r="D89" s="13" t="s">
        <v>94</v>
      </c>
      <c r="E89" s="14">
        <v>75080</v>
      </c>
      <c r="F89" s="14"/>
      <c r="G89" s="14">
        <f t="shared" si="1"/>
        <v>75080</v>
      </c>
    </row>
    <row r="90" spans="2:7" x14ac:dyDescent="0.4">
      <c r="B90" s="12"/>
      <c r="C90" s="12"/>
      <c r="D90" s="13" t="s">
        <v>95</v>
      </c>
      <c r="E90" s="14">
        <v>737361</v>
      </c>
      <c r="F90" s="14">
        <v>69585</v>
      </c>
      <c r="G90" s="14">
        <f t="shared" si="1"/>
        <v>667776</v>
      </c>
    </row>
    <row r="91" spans="2:7" x14ac:dyDescent="0.4">
      <c r="B91" s="12"/>
      <c r="C91" s="12"/>
      <c r="D91" s="13" t="s">
        <v>96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76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97</v>
      </c>
      <c r="E93" s="14">
        <v>102570</v>
      </c>
      <c r="F93" s="14">
        <v>301589</v>
      </c>
      <c r="G93" s="14">
        <f t="shared" si="1"/>
        <v>-199019</v>
      </c>
    </row>
    <row r="94" spans="2:7" x14ac:dyDescent="0.4">
      <c r="B94" s="12"/>
      <c r="C94" s="12"/>
      <c r="D94" s="13" t="s">
        <v>98</v>
      </c>
      <c r="E94" s="14">
        <v>81226</v>
      </c>
      <c r="F94" s="14">
        <v>83162</v>
      </c>
      <c r="G94" s="14">
        <f t="shared" si="1"/>
        <v>-1936</v>
      </c>
    </row>
    <row r="95" spans="2:7" x14ac:dyDescent="0.4">
      <c r="B95" s="12"/>
      <c r="C95" s="12"/>
      <c r="D95" s="13" t="s">
        <v>99</v>
      </c>
      <c r="E95" s="14"/>
      <c r="F95" s="14"/>
      <c r="G95" s="14">
        <f t="shared" si="1"/>
        <v>0</v>
      </c>
    </row>
    <row r="96" spans="2:7" x14ac:dyDescent="0.4">
      <c r="B96" s="12"/>
      <c r="C96" s="12"/>
      <c r="D96" s="13" t="s">
        <v>100</v>
      </c>
      <c r="E96" s="14">
        <v>27500</v>
      </c>
      <c r="F96" s="14"/>
      <c r="G96" s="14">
        <f t="shared" si="1"/>
        <v>27500</v>
      </c>
    </row>
    <row r="97" spans="2:7" x14ac:dyDescent="0.4">
      <c r="B97" s="12"/>
      <c r="C97" s="12"/>
      <c r="D97" s="13" t="s">
        <v>86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101</v>
      </c>
      <c r="E98" s="14">
        <v>26416</v>
      </c>
      <c r="F98" s="14">
        <v>27060</v>
      </c>
      <c r="G98" s="14">
        <f t="shared" si="1"/>
        <v>-644</v>
      </c>
    </row>
    <row r="99" spans="2:7" x14ac:dyDescent="0.4">
      <c r="B99" s="12"/>
      <c r="C99" s="12"/>
      <c r="D99" s="13" t="s">
        <v>102</v>
      </c>
      <c r="E99" s="14">
        <v>491700</v>
      </c>
      <c r="F99" s="14"/>
      <c r="G99" s="14">
        <f t="shared" si="1"/>
        <v>491700</v>
      </c>
    </row>
    <row r="100" spans="2:7" x14ac:dyDescent="0.4">
      <c r="B100" s="12"/>
      <c r="C100" s="12"/>
      <c r="D100" s="13" t="s">
        <v>78</v>
      </c>
      <c r="E100" s="14">
        <v>174680</v>
      </c>
      <c r="F100" s="14">
        <v>174680</v>
      </c>
      <c r="G100" s="14">
        <f t="shared" si="1"/>
        <v>0</v>
      </c>
    </row>
    <row r="101" spans="2:7" x14ac:dyDescent="0.4">
      <c r="B101" s="12"/>
      <c r="C101" s="12"/>
      <c r="D101" s="13" t="s">
        <v>79</v>
      </c>
      <c r="E101" s="14"/>
      <c r="F101" s="14"/>
      <c r="G101" s="14">
        <f t="shared" si="1"/>
        <v>0</v>
      </c>
    </row>
    <row r="102" spans="2:7" x14ac:dyDescent="0.4">
      <c r="B102" s="12"/>
      <c r="C102" s="12"/>
      <c r="D102" s="13" t="s">
        <v>103</v>
      </c>
      <c r="E102" s="14">
        <v>1494000</v>
      </c>
      <c r="F102" s="14">
        <v>1494000</v>
      </c>
      <c r="G102" s="14">
        <f t="shared" si="1"/>
        <v>0</v>
      </c>
    </row>
    <row r="103" spans="2:7" x14ac:dyDescent="0.4">
      <c r="B103" s="12"/>
      <c r="C103" s="12"/>
      <c r="D103" s="13" t="s">
        <v>104</v>
      </c>
      <c r="E103" s="14">
        <v>37120</v>
      </c>
      <c r="F103" s="14"/>
      <c r="G103" s="14">
        <f t="shared" si="1"/>
        <v>37120</v>
      </c>
    </row>
    <row r="104" spans="2:7" x14ac:dyDescent="0.4">
      <c r="B104" s="12"/>
      <c r="C104" s="12"/>
      <c r="D104" s="13" t="s">
        <v>105</v>
      </c>
      <c r="E104" s="14">
        <v>579480</v>
      </c>
      <c r="F104" s="14">
        <v>527850</v>
      </c>
      <c r="G104" s="14">
        <f t="shared" si="1"/>
        <v>51630</v>
      </c>
    </row>
    <row r="105" spans="2:7" x14ac:dyDescent="0.4">
      <c r="B105" s="12"/>
      <c r="C105" s="12"/>
      <c r="D105" s="13" t="s">
        <v>106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107</v>
      </c>
      <c r="E106" s="14">
        <v>4100</v>
      </c>
      <c r="F106" s="14"/>
      <c r="G106" s="14">
        <f t="shared" si="1"/>
        <v>4100</v>
      </c>
    </row>
    <row r="107" spans="2:7" x14ac:dyDescent="0.4">
      <c r="B107" s="12"/>
      <c r="C107" s="12"/>
      <c r="D107" s="13" t="s">
        <v>108</v>
      </c>
      <c r="E107" s="14"/>
      <c r="F107" s="14"/>
      <c r="G107" s="14">
        <f t="shared" si="1"/>
        <v>0</v>
      </c>
    </row>
    <row r="108" spans="2:7" x14ac:dyDescent="0.4">
      <c r="B108" s="12"/>
      <c r="C108" s="12"/>
      <c r="D108" s="13" t="s">
        <v>109</v>
      </c>
      <c r="E108" s="14"/>
      <c r="F108" s="14"/>
      <c r="G108" s="14">
        <f t="shared" si="1"/>
        <v>0</v>
      </c>
    </row>
    <row r="109" spans="2:7" x14ac:dyDescent="0.4">
      <c r="B109" s="12"/>
      <c r="C109" s="12"/>
      <c r="D109" s="13" t="s">
        <v>88</v>
      </c>
      <c r="E109" s="14">
        <v>302593</v>
      </c>
      <c r="F109" s="14">
        <v>14700</v>
      </c>
      <c r="G109" s="14">
        <f t="shared" si="1"/>
        <v>287893</v>
      </c>
    </row>
    <row r="110" spans="2:7" x14ac:dyDescent="0.4">
      <c r="B110" s="12"/>
      <c r="C110" s="12"/>
      <c r="D110" s="13" t="s">
        <v>110</v>
      </c>
      <c r="E110" s="14">
        <f>+E111+E112</f>
        <v>0</v>
      </c>
      <c r="F110" s="14">
        <f>+F111+F112</f>
        <v>0</v>
      </c>
      <c r="G110" s="14">
        <f t="shared" si="1"/>
        <v>0</v>
      </c>
    </row>
    <row r="111" spans="2:7" x14ac:dyDescent="0.4">
      <c r="B111" s="12"/>
      <c r="C111" s="12"/>
      <c r="D111" s="13" t="s">
        <v>111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112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113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114</v>
      </c>
      <c r="E114" s="14">
        <v>3723684</v>
      </c>
      <c r="F114" s="14">
        <v>3750336</v>
      </c>
      <c r="G114" s="14">
        <f t="shared" si="1"/>
        <v>-26652</v>
      </c>
    </row>
    <row r="115" spans="2:7" x14ac:dyDescent="0.4">
      <c r="B115" s="12"/>
      <c r="C115" s="12"/>
      <c r="D115" s="13" t="s">
        <v>115</v>
      </c>
      <c r="E115" s="14">
        <v>-2128581</v>
      </c>
      <c r="F115" s="14">
        <v>-2128581</v>
      </c>
      <c r="G115" s="14">
        <f t="shared" si="1"/>
        <v>0</v>
      </c>
    </row>
    <row r="116" spans="2:7" x14ac:dyDescent="0.4">
      <c r="B116" s="12"/>
      <c r="C116" s="12"/>
      <c r="D116" s="13" t="s">
        <v>116</v>
      </c>
      <c r="E116" s="14"/>
      <c r="F116" s="14"/>
      <c r="G116" s="14">
        <f t="shared" si="1"/>
        <v>0</v>
      </c>
    </row>
    <row r="117" spans="2:7" x14ac:dyDescent="0.4">
      <c r="B117" s="12"/>
      <c r="C117" s="12"/>
      <c r="D117" s="13" t="s">
        <v>117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118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119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120</v>
      </c>
      <c r="E120" s="14"/>
      <c r="F120" s="14"/>
      <c r="G120" s="14">
        <f t="shared" si="1"/>
        <v>0</v>
      </c>
    </row>
    <row r="121" spans="2:7" x14ac:dyDescent="0.4">
      <c r="B121" s="12"/>
      <c r="C121" s="15"/>
      <c r="D121" s="16" t="s">
        <v>121</v>
      </c>
      <c r="E121" s="17">
        <f>+E50+E64+E84+E110+E113+E114+E115+E116+E117+E118+E119+E120</f>
        <v>61615829</v>
      </c>
      <c r="F121" s="17">
        <f>+F50+F64+F84+F110+F113+F114+F115+F116+F117+F118+F119+F120</f>
        <v>61220960</v>
      </c>
      <c r="G121" s="17">
        <f t="shared" si="1"/>
        <v>394869</v>
      </c>
    </row>
    <row r="122" spans="2:7" x14ac:dyDescent="0.4">
      <c r="B122" s="15"/>
      <c r="C122" s="18" t="s">
        <v>122</v>
      </c>
      <c r="D122" s="19"/>
      <c r="E122" s="20">
        <f xml:space="preserve"> +E49 - E121</f>
        <v>7774330</v>
      </c>
      <c r="F122" s="20">
        <f xml:space="preserve"> +F49 - F121</f>
        <v>6180462</v>
      </c>
      <c r="G122" s="20">
        <f t="shared" si="1"/>
        <v>1593868</v>
      </c>
    </row>
    <row r="123" spans="2:7" x14ac:dyDescent="0.4">
      <c r="B123" s="9" t="s">
        <v>123</v>
      </c>
      <c r="C123" s="9" t="s">
        <v>9</v>
      </c>
      <c r="D123" s="13" t="s">
        <v>124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125</v>
      </c>
      <c r="E124" s="14">
        <v>159</v>
      </c>
      <c r="F124" s="14">
        <v>105</v>
      </c>
      <c r="G124" s="14">
        <f t="shared" si="1"/>
        <v>54</v>
      </c>
    </row>
    <row r="125" spans="2:7" x14ac:dyDescent="0.4">
      <c r="B125" s="12"/>
      <c r="C125" s="12"/>
      <c r="D125" s="13" t="s">
        <v>126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127</v>
      </c>
      <c r="E126" s="14">
        <f>+E127+E128+E129</f>
        <v>338410</v>
      </c>
      <c r="F126" s="14">
        <f>+F127+F128+F129</f>
        <v>364350</v>
      </c>
      <c r="G126" s="14">
        <f t="shared" si="1"/>
        <v>-25940</v>
      </c>
    </row>
    <row r="127" spans="2:7" x14ac:dyDescent="0.4">
      <c r="B127" s="12"/>
      <c r="C127" s="12"/>
      <c r="D127" s="13" t="s">
        <v>51</v>
      </c>
      <c r="E127" s="14"/>
      <c r="F127" s="14"/>
      <c r="G127" s="14">
        <f t="shared" si="1"/>
        <v>0</v>
      </c>
    </row>
    <row r="128" spans="2:7" x14ac:dyDescent="0.4">
      <c r="B128" s="12"/>
      <c r="C128" s="12"/>
      <c r="D128" s="13" t="s">
        <v>128</v>
      </c>
      <c r="E128" s="14">
        <v>338410</v>
      </c>
      <c r="F128" s="14">
        <v>364350</v>
      </c>
      <c r="G128" s="14">
        <f t="shared" si="1"/>
        <v>-25940</v>
      </c>
    </row>
    <row r="129" spans="2:7" x14ac:dyDescent="0.4">
      <c r="B129" s="12"/>
      <c r="C129" s="12"/>
      <c r="D129" s="13" t="s">
        <v>52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129</v>
      </c>
      <c r="E130" s="17">
        <f>+E123+E124+E125+E126</f>
        <v>338569</v>
      </c>
      <c r="F130" s="17">
        <f>+F123+F124+F125+F126</f>
        <v>364455</v>
      </c>
      <c r="G130" s="17">
        <f t="shared" si="1"/>
        <v>-25886</v>
      </c>
    </row>
    <row r="131" spans="2:7" x14ac:dyDescent="0.4">
      <c r="B131" s="12"/>
      <c r="C131" s="9" t="s">
        <v>54</v>
      </c>
      <c r="D131" s="13" t="s">
        <v>130</v>
      </c>
      <c r="E131" s="14"/>
      <c r="F131" s="14"/>
      <c r="G131" s="14">
        <f t="shared" si="1"/>
        <v>0</v>
      </c>
    </row>
    <row r="132" spans="2:7" x14ac:dyDescent="0.4">
      <c r="B132" s="12"/>
      <c r="C132" s="12"/>
      <c r="D132" s="13" t="s">
        <v>131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132</v>
      </c>
      <c r="E133" s="14">
        <f>+E134+E135</f>
        <v>338410</v>
      </c>
      <c r="F133" s="14">
        <f>+F134+F135</f>
        <v>364350</v>
      </c>
      <c r="G133" s="14">
        <f t="shared" si="1"/>
        <v>-25940</v>
      </c>
    </row>
    <row r="134" spans="2:7" x14ac:dyDescent="0.4">
      <c r="B134" s="12"/>
      <c r="C134" s="12"/>
      <c r="D134" s="13" t="s">
        <v>133</v>
      </c>
      <c r="E134" s="14">
        <v>338410</v>
      </c>
      <c r="F134" s="14">
        <v>364350</v>
      </c>
      <c r="G134" s="14">
        <f t="shared" si="1"/>
        <v>-25940</v>
      </c>
    </row>
    <row r="135" spans="2:7" x14ac:dyDescent="0.4">
      <c r="B135" s="12"/>
      <c r="C135" s="12"/>
      <c r="D135" s="13" t="s">
        <v>134</v>
      </c>
      <c r="E135" s="14"/>
      <c r="F135" s="14"/>
      <c r="G135" s="14">
        <f t="shared" ref="G135:G193" si="2">E135-F135</f>
        <v>0</v>
      </c>
    </row>
    <row r="136" spans="2:7" x14ac:dyDescent="0.4">
      <c r="B136" s="12"/>
      <c r="C136" s="15"/>
      <c r="D136" s="16" t="s">
        <v>135</v>
      </c>
      <c r="E136" s="17">
        <f>+E131+E132+E133</f>
        <v>338410</v>
      </c>
      <c r="F136" s="17">
        <f>+F131+F132+F133</f>
        <v>364350</v>
      </c>
      <c r="G136" s="17">
        <f t="shared" si="2"/>
        <v>-25940</v>
      </c>
    </row>
    <row r="137" spans="2:7" x14ac:dyDescent="0.4">
      <c r="B137" s="15"/>
      <c r="C137" s="18" t="s">
        <v>136</v>
      </c>
      <c r="D137" s="21"/>
      <c r="E137" s="22">
        <f xml:space="preserve"> +E130 - E136</f>
        <v>159</v>
      </c>
      <c r="F137" s="22">
        <f xml:space="preserve"> +F130 - F136</f>
        <v>105</v>
      </c>
      <c r="G137" s="22">
        <f t="shared" si="2"/>
        <v>54</v>
      </c>
    </row>
    <row r="138" spans="2:7" x14ac:dyDescent="0.4">
      <c r="B138" s="18" t="s">
        <v>137</v>
      </c>
      <c r="C138" s="23"/>
      <c r="D138" s="19"/>
      <c r="E138" s="20">
        <f xml:space="preserve"> +E122 +E137</f>
        <v>7774489</v>
      </c>
      <c r="F138" s="20">
        <f xml:space="preserve"> +F122 +F137</f>
        <v>6180567</v>
      </c>
      <c r="G138" s="20">
        <f t="shared" si="2"/>
        <v>1593922</v>
      </c>
    </row>
    <row r="139" spans="2:7" x14ac:dyDescent="0.4">
      <c r="B139" s="9" t="s">
        <v>138</v>
      </c>
      <c r="C139" s="9" t="s">
        <v>9</v>
      </c>
      <c r="D139" s="13" t="s">
        <v>139</v>
      </c>
      <c r="E139" s="14">
        <f>+E140+E141</f>
        <v>0</v>
      </c>
      <c r="F139" s="14">
        <f>+F140+F141</f>
        <v>0</v>
      </c>
      <c r="G139" s="14">
        <f t="shared" si="2"/>
        <v>0</v>
      </c>
    </row>
    <row r="140" spans="2:7" x14ac:dyDescent="0.4">
      <c r="B140" s="12"/>
      <c r="C140" s="12"/>
      <c r="D140" s="13" t="s">
        <v>140</v>
      </c>
      <c r="E140" s="14"/>
      <c r="F140" s="14"/>
      <c r="G140" s="14">
        <f t="shared" si="2"/>
        <v>0</v>
      </c>
    </row>
    <row r="141" spans="2:7" x14ac:dyDescent="0.4">
      <c r="B141" s="12"/>
      <c r="C141" s="12"/>
      <c r="D141" s="13" t="s">
        <v>141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142</v>
      </c>
      <c r="E142" s="14">
        <f>+E143+E144</f>
        <v>0</v>
      </c>
      <c r="F142" s="14">
        <f>+F143+F144</f>
        <v>0</v>
      </c>
      <c r="G142" s="14">
        <f t="shared" si="2"/>
        <v>0</v>
      </c>
    </row>
    <row r="143" spans="2:7" x14ac:dyDescent="0.4">
      <c r="B143" s="12"/>
      <c r="C143" s="12"/>
      <c r="D143" s="13" t="s">
        <v>143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144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145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146</v>
      </c>
      <c r="E146" s="14"/>
      <c r="F146" s="14"/>
      <c r="G146" s="14">
        <f t="shared" si="2"/>
        <v>0</v>
      </c>
    </row>
    <row r="147" spans="2:7" x14ac:dyDescent="0.4">
      <c r="B147" s="12"/>
      <c r="C147" s="12"/>
      <c r="D147" s="13" t="s">
        <v>147</v>
      </c>
      <c r="E147" s="14">
        <f>+E148+E149</f>
        <v>0</v>
      </c>
      <c r="F147" s="14">
        <f>+F148+F149</f>
        <v>0</v>
      </c>
      <c r="G147" s="14">
        <f t="shared" si="2"/>
        <v>0</v>
      </c>
    </row>
    <row r="148" spans="2:7" x14ac:dyDescent="0.4">
      <c r="B148" s="12"/>
      <c r="C148" s="12"/>
      <c r="D148" s="13" t="s">
        <v>148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149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150</v>
      </c>
      <c r="E150" s="14"/>
      <c r="F150" s="14"/>
      <c r="G150" s="14">
        <f t="shared" si="2"/>
        <v>0</v>
      </c>
    </row>
    <row r="151" spans="2:7" x14ac:dyDescent="0.4">
      <c r="B151" s="12"/>
      <c r="C151" s="12"/>
      <c r="D151" s="13" t="s">
        <v>151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152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153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154</v>
      </c>
      <c r="E154" s="14">
        <f>+E155+E156</f>
        <v>0</v>
      </c>
      <c r="F154" s="14">
        <f>+F155+F156</f>
        <v>0</v>
      </c>
      <c r="G154" s="14">
        <f t="shared" si="2"/>
        <v>0</v>
      </c>
    </row>
    <row r="155" spans="2:7" x14ac:dyDescent="0.4">
      <c r="B155" s="12"/>
      <c r="C155" s="12"/>
      <c r="D155" s="13" t="s">
        <v>155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156</v>
      </c>
      <c r="E156" s="14"/>
      <c r="F156" s="14"/>
      <c r="G156" s="14">
        <f t="shared" si="2"/>
        <v>0</v>
      </c>
    </row>
    <row r="157" spans="2:7" x14ac:dyDescent="0.4">
      <c r="B157" s="12"/>
      <c r="C157" s="15"/>
      <c r="D157" s="16" t="s">
        <v>157</v>
      </c>
      <c r="E157" s="17">
        <f>+E139+E142+E145+E146+E147+E150+E151+E152+E153+E154</f>
        <v>0</v>
      </c>
      <c r="F157" s="17">
        <f>+F139+F142+F145+F146+F147+F150+F151+F152+F153+F154</f>
        <v>0</v>
      </c>
      <c r="G157" s="17">
        <f t="shared" si="2"/>
        <v>0</v>
      </c>
    </row>
    <row r="158" spans="2:7" x14ac:dyDescent="0.4">
      <c r="B158" s="12"/>
      <c r="C158" s="9" t="s">
        <v>54</v>
      </c>
      <c r="D158" s="13" t="s">
        <v>158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159</v>
      </c>
      <c r="E159" s="14"/>
      <c r="F159" s="14"/>
      <c r="G159" s="14">
        <f t="shared" si="2"/>
        <v>0</v>
      </c>
    </row>
    <row r="160" spans="2:7" x14ac:dyDescent="0.4">
      <c r="B160" s="12"/>
      <c r="C160" s="12"/>
      <c r="D160" s="13" t="s">
        <v>160</v>
      </c>
      <c r="E160" s="14">
        <f>+E161+E162+E163+E164</f>
        <v>0</v>
      </c>
      <c r="F160" s="14">
        <f>+F161+F162+F163+F164</f>
        <v>0</v>
      </c>
      <c r="G160" s="14">
        <f t="shared" si="2"/>
        <v>0</v>
      </c>
    </row>
    <row r="161" spans="2:7" x14ac:dyDescent="0.4">
      <c r="B161" s="12"/>
      <c r="C161" s="12"/>
      <c r="D161" s="13" t="s">
        <v>161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162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163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164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165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166</v>
      </c>
      <c r="E166" s="14"/>
      <c r="F166" s="14"/>
      <c r="G166" s="14">
        <f t="shared" si="2"/>
        <v>0</v>
      </c>
    </row>
    <row r="167" spans="2:7" x14ac:dyDescent="0.4">
      <c r="B167" s="12"/>
      <c r="C167" s="12"/>
      <c r="D167" s="13" t="s">
        <v>167</v>
      </c>
      <c r="E167" s="14"/>
      <c r="F167" s="14"/>
      <c r="G167" s="14">
        <f t="shared" si="2"/>
        <v>0</v>
      </c>
    </row>
    <row r="168" spans="2:7" x14ac:dyDescent="0.4">
      <c r="B168" s="12"/>
      <c r="C168" s="12"/>
      <c r="D168" s="13" t="s">
        <v>168</v>
      </c>
      <c r="E168" s="14">
        <v>2000000</v>
      </c>
      <c r="F168" s="14">
        <v>2000000</v>
      </c>
      <c r="G168" s="14">
        <f t="shared" si="2"/>
        <v>0</v>
      </c>
    </row>
    <row r="169" spans="2:7" x14ac:dyDescent="0.4">
      <c r="B169" s="12"/>
      <c r="C169" s="12"/>
      <c r="D169" s="13" t="s">
        <v>169</v>
      </c>
      <c r="E169" s="14"/>
      <c r="F169" s="14"/>
      <c r="G169" s="14">
        <f t="shared" si="2"/>
        <v>0</v>
      </c>
    </row>
    <row r="170" spans="2:7" x14ac:dyDescent="0.4">
      <c r="B170" s="12"/>
      <c r="C170" s="12"/>
      <c r="D170" s="13" t="s">
        <v>170</v>
      </c>
      <c r="E170" s="14"/>
      <c r="F170" s="14"/>
      <c r="G170" s="14">
        <f t="shared" si="2"/>
        <v>0</v>
      </c>
    </row>
    <row r="171" spans="2:7" x14ac:dyDescent="0.4">
      <c r="B171" s="12"/>
      <c r="C171" s="12"/>
      <c r="D171" s="13" t="s">
        <v>171</v>
      </c>
      <c r="E171" s="14"/>
      <c r="F171" s="14"/>
      <c r="G171" s="14">
        <f t="shared" si="2"/>
        <v>0</v>
      </c>
    </row>
    <row r="172" spans="2:7" x14ac:dyDescent="0.4">
      <c r="B172" s="12"/>
      <c r="C172" s="12"/>
      <c r="D172" s="13" t="s">
        <v>172</v>
      </c>
      <c r="E172" s="14"/>
      <c r="F172" s="14"/>
      <c r="G172" s="14">
        <f t="shared" si="2"/>
        <v>0</v>
      </c>
    </row>
    <row r="173" spans="2:7" x14ac:dyDescent="0.4">
      <c r="B173" s="12"/>
      <c r="C173" s="15"/>
      <c r="D173" s="16" t="s">
        <v>173</v>
      </c>
      <c r="E173" s="17">
        <f>+E158+E159+E160+E165+E166+E167+E168+E169+E170+E171+E172</f>
        <v>2000000</v>
      </c>
      <c r="F173" s="17">
        <f>+F158+F159+F160+F165+F166+F167+F168+F169+F170+F171+F172</f>
        <v>2000000</v>
      </c>
      <c r="G173" s="17">
        <f t="shared" si="2"/>
        <v>0</v>
      </c>
    </row>
    <row r="174" spans="2:7" x14ac:dyDescent="0.4">
      <c r="B174" s="15"/>
      <c r="C174" s="24" t="s">
        <v>174</v>
      </c>
      <c r="D174" s="25"/>
      <c r="E174" s="26">
        <f xml:space="preserve"> +E157 - E173</f>
        <v>-2000000</v>
      </c>
      <c r="F174" s="26">
        <f xml:space="preserve"> +F157 - F173</f>
        <v>-2000000</v>
      </c>
      <c r="G174" s="26">
        <f t="shared" si="2"/>
        <v>0</v>
      </c>
    </row>
    <row r="175" spans="2:7" x14ac:dyDescent="0.4">
      <c r="B175" s="18" t="s">
        <v>175</v>
      </c>
      <c r="C175" s="27"/>
      <c r="D175" s="28"/>
      <c r="E175" s="29">
        <f xml:space="preserve"> +E138 +E174</f>
        <v>5774489</v>
      </c>
      <c r="F175" s="29">
        <f xml:space="preserve"> +F138 +F174</f>
        <v>4180567</v>
      </c>
      <c r="G175" s="29">
        <f t="shared" si="2"/>
        <v>1593922</v>
      </c>
    </row>
    <row r="176" spans="2:7" x14ac:dyDescent="0.4">
      <c r="B176" s="30" t="s">
        <v>176</v>
      </c>
      <c r="C176" s="27" t="s">
        <v>177</v>
      </c>
      <c r="D176" s="28"/>
      <c r="E176" s="29">
        <v>80833846</v>
      </c>
      <c r="F176" s="29">
        <v>76653279</v>
      </c>
      <c r="G176" s="29">
        <f t="shared" si="2"/>
        <v>4180567</v>
      </c>
    </row>
    <row r="177" spans="2:7" x14ac:dyDescent="0.4">
      <c r="B177" s="31"/>
      <c r="C177" s="27" t="s">
        <v>178</v>
      </c>
      <c r="D177" s="28"/>
      <c r="E177" s="29">
        <f xml:space="preserve"> +E175 +E176</f>
        <v>86608335</v>
      </c>
      <c r="F177" s="29">
        <f xml:space="preserve"> +F175 +F176</f>
        <v>80833846</v>
      </c>
      <c r="G177" s="29">
        <f t="shared" si="2"/>
        <v>5774489</v>
      </c>
    </row>
    <row r="178" spans="2:7" x14ac:dyDescent="0.4">
      <c r="B178" s="31"/>
      <c r="C178" s="27" t="s">
        <v>179</v>
      </c>
      <c r="D178" s="28"/>
      <c r="E178" s="29"/>
      <c r="F178" s="29"/>
      <c r="G178" s="29">
        <f t="shared" si="2"/>
        <v>0</v>
      </c>
    </row>
    <row r="179" spans="2:7" x14ac:dyDescent="0.4">
      <c r="B179" s="31"/>
      <c r="C179" s="27" t="s">
        <v>180</v>
      </c>
      <c r="D179" s="28"/>
      <c r="E179" s="29">
        <f>+E180+E181+E182+E183+E184+E185</f>
        <v>0</v>
      </c>
      <c r="F179" s="29">
        <f>+F180+F181+F182+F183+F184+F185</f>
        <v>0</v>
      </c>
      <c r="G179" s="29">
        <f t="shared" si="2"/>
        <v>0</v>
      </c>
    </row>
    <row r="180" spans="2:7" x14ac:dyDescent="0.4">
      <c r="B180" s="31"/>
      <c r="C180" s="32" t="s">
        <v>181</v>
      </c>
      <c r="D180" s="25"/>
      <c r="E180" s="26"/>
      <c r="F180" s="26"/>
      <c r="G180" s="26">
        <f t="shared" si="2"/>
        <v>0</v>
      </c>
    </row>
    <row r="181" spans="2:7" x14ac:dyDescent="0.4">
      <c r="B181" s="31"/>
      <c r="C181" s="32" t="s">
        <v>182</v>
      </c>
      <c r="D181" s="25"/>
      <c r="E181" s="26"/>
      <c r="F181" s="26"/>
      <c r="G181" s="26">
        <f t="shared" si="2"/>
        <v>0</v>
      </c>
    </row>
    <row r="182" spans="2:7" x14ac:dyDescent="0.4">
      <c r="B182" s="31"/>
      <c r="C182" s="32" t="s">
        <v>183</v>
      </c>
      <c r="D182" s="25"/>
      <c r="E182" s="26"/>
      <c r="F182" s="26"/>
      <c r="G182" s="26">
        <f t="shared" si="2"/>
        <v>0</v>
      </c>
    </row>
    <row r="183" spans="2:7" x14ac:dyDescent="0.4">
      <c r="B183" s="31"/>
      <c r="C183" s="32" t="s">
        <v>184</v>
      </c>
      <c r="D183" s="25"/>
      <c r="E183" s="26"/>
      <c r="F183" s="26"/>
      <c r="G183" s="26">
        <f t="shared" si="2"/>
        <v>0</v>
      </c>
    </row>
    <row r="184" spans="2:7" x14ac:dyDescent="0.4">
      <c r="B184" s="31"/>
      <c r="C184" s="32" t="s">
        <v>185</v>
      </c>
      <c r="D184" s="25"/>
      <c r="E184" s="26"/>
      <c r="F184" s="26"/>
      <c r="G184" s="26">
        <f t="shared" si="2"/>
        <v>0</v>
      </c>
    </row>
    <row r="185" spans="2:7" x14ac:dyDescent="0.4">
      <c r="B185" s="31"/>
      <c r="C185" s="32" t="s">
        <v>186</v>
      </c>
      <c r="D185" s="25"/>
      <c r="E185" s="26"/>
      <c r="F185" s="26"/>
      <c r="G185" s="26">
        <f t="shared" si="2"/>
        <v>0</v>
      </c>
    </row>
    <row r="186" spans="2:7" x14ac:dyDescent="0.4">
      <c r="B186" s="31"/>
      <c r="C186" s="27" t="s">
        <v>187</v>
      </c>
      <c r="D186" s="28"/>
      <c r="E186" s="29">
        <f>+E187+E188+E189+E190+E191+E192</f>
        <v>0</v>
      </c>
      <c r="F186" s="29">
        <f>+F187+F188+F189+F190+F191+F192</f>
        <v>0</v>
      </c>
      <c r="G186" s="29">
        <f t="shared" si="2"/>
        <v>0</v>
      </c>
    </row>
    <row r="187" spans="2:7" x14ac:dyDescent="0.4">
      <c r="B187" s="31"/>
      <c r="C187" s="32" t="s">
        <v>188</v>
      </c>
      <c r="D187" s="25"/>
      <c r="E187" s="26"/>
      <c r="F187" s="26"/>
      <c r="G187" s="26">
        <f t="shared" si="2"/>
        <v>0</v>
      </c>
    </row>
    <row r="188" spans="2:7" x14ac:dyDescent="0.4">
      <c r="B188" s="31"/>
      <c r="C188" s="32" t="s">
        <v>189</v>
      </c>
      <c r="D188" s="25"/>
      <c r="E188" s="26"/>
      <c r="F188" s="26"/>
      <c r="G188" s="26">
        <f t="shared" si="2"/>
        <v>0</v>
      </c>
    </row>
    <row r="189" spans="2:7" x14ac:dyDescent="0.4">
      <c r="B189" s="31"/>
      <c r="C189" s="32" t="s">
        <v>190</v>
      </c>
      <c r="D189" s="25"/>
      <c r="E189" s="26"/>
      <c r="F189" s="26"/>
      <c r="G189" s="26">
        <f t="shared" si="2"/>
        <v>0</v>
      </c>
    </row>
    <row r="190" spans="2:7" x14ac:dyDescent="0.4">
      <c r="B190" s="31"/>
      <c r="C190" s="32" t="s">
        <v>191</v>
      </c>
      <c r="D190" s="25"/>
      <c r="E190" s="26"/>
      <c r="F190" s="26"/>
      <c r="G190" s="26">
        <f t="shared" si="2"/>
        <v>0</v>
      </c>
    </row>
    <row r="191" spans="2:7" x14ac:dyDescent="0.4">
      <c r="B191" s="31"/>
      <c r="C191" s="32" t="s">
        <v>192</v>
      </c>
      <c r="D191" s="25"/>
      <c r="E191" s="26"/>
      <c r="F191" s="26"/>
      <c r="G191" s="26">
        <f t="shared" si="2"/>
        <v>0</v>
      </c>
    </row>
    <row r="192" spans="2:7" x14ac:dyDescent="0.4">
      <c r="B192" s="31"/>
      <c r="C192" s="32" t="s">
        <v>193</v>
      </c>
      <c r="D192" s="25"/>
      <c r="E192" s="26"/>
      <c r="F192" s="26"/>
      <c r="G192" s="26">
        <f t="shared" si="2"/>
        <v>0</v>
      </c>
    </row>
    <row r="193" spans="2:7" x14ac:dyDescent="0.4">
      <c r="B193" s="33"/>
      <c r="C193" s="27" t="s">
        <v>194</v>
      </c>
      <c r="D193" s="28"/>
      <c r="E193" s="29">
        <f xml:space="preserve"> +E177 +E178 +E179 - E186</f>
        <v>86608335</v>
      </c>
      <c r="F193" s="29">
        <f xml:space="preserve"> +F177 +F178 +F179 - F186</f>
        <v>80833846</v>
      </c>
      <c r="G193" s="29">
        <f t="shared" si="2"/>
        <v>5774489</v>
      </c>
    </row>
  </sheetData>
  <mergeCells count="13">
    <mergeCell ref="B176:B193"/>
    <mergeCell ref="B123:B137"/>
    <mergeCell ref="C123:C130"/>
    <mergeCell ref="C131:C136"/>
    <mergeCell ref="B139:B174"/>
    <mergeCell ref="C139:C157"/>
    <mergeCell ref="C158:C173"/>
    <mergeCell ref="B2:G2"/>
    <mergeCell ref="B3:G3"/>
    <mergeCell ref="B5:D5"/>
    <mergeCell ref="B6:B122"/>
    <mergeCell ref="C6:C49"/>
    <mergeCell ref="C50:C121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葦の会作業所</vt:lpstr>
      <vt:lpstr>あしの家</vt:lpstr>
      <vt:lpstr>あしの家!Print_Titles</vt:lpstr>
      <vt:lpstr>葦の会作業所!Print_Titles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2024-06-29T07:07:47Z</dcterms:created>
  <dcterms:modified xsi:type="dcterms:W3CDTF">2024-06-29T07:07:49Z</dcterms:modified>
</cp:coreProperties>
</file>